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lphajnc\AppData\Local\Microsoft\Windows\INetCache\Content.Outlook\2Z436Z0H\"/>
    </mc:Choice>
  </mc:AlternateContent>
  <xr:revisionPtr revIDLastSave="0" documentId="13_ncr:1_{41D36DBF-7AF2-4E39-82CF-7CA2A4F71D7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55" i="4" l="1"/>
  <c r="E654" i="4"/>
  <c r="L1478" i="9" l="1"/>
  <c r="J1478" i="9"/>
  <c r="F348" i="9"/>
  <c r="F347" i="9"/>
  <c r="F346" i="9"/>
  <c r="F345" i="9"/>
  <c r="F344" i="9"/>
  <c r="F343" i="9"/>
  <c r="F342" i="9" s="1"/>
  <c r="M341" i="9"/>
  <c r="L341" i="9"/>
  <c r="F341" i="9" s="1"/>
  <c r="E341" i="9"/>
  <c r="H340" i="9"/>
  <c r="G340" i="9"/>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H320" i="9"/>
  <c r="G320" i="9"/>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E292" i="9"/>
  <c r="M291" i="9"/>
  <c r="L291" i="9"/>
  <c r="F291" i="9" s="1"/>
  <c r="E291" i="9"/>
  <c r="B291" i="9" s="1"/>
  <c r="M290" i="9"/>
  <c r="L290" i="9"/>
  <c r="F290" i="9" s="1"/>
  <c r="B290" i="9" s="1"/>
  <c r="E290" i="9"/>
  <c r="M289" i="9"/>
  <c r="L289" i="9"/>
  <c r="F289" i="9"/>
  <c r="E289" i="9"/>
  <c r="M288" i="9"/>
  <c r="L288" i="9"/>
  <c r="F288" i="9" s="1"/>
  <c r="E288" i="9"/>
  <c r="B288" i="9" s="1"/>
  <c r="M287" i="9"/>
  <c r="L287" i="9"/>
  <c r="F287" i="9" s="1"/>
  <c r="B287" i="9" s="1"/>
  <c r="E287" i="9"/>
  <c r="M286" i="9"/>
  <c r="L286" i="9"/>
  <c r="F286" i="9"/>
  <c r="E286" i="9"/>
  <c r="M285" i="9"/>
  <c r="L285" i="9"/>
  <c r="F285" i="9" s="1"/>
  <c r="E285" i="9"/>
  <c r="M284" i="9"/>
  <c r="L284" i="9"/>
  <c r="F284" i="9" s="1"/>
  <c r="B284" i="9" s="1"/>
  <c r="E284" i="9"/>
  <c r="M283" i="9"/>
  <c r="L283" i="9"/>
  <c r="F283" i="9" s="1"/>
  <c r="E283" i="9"/>
  <c r="M282" i="9"/>
  <c r="L282" i="9"/>
  <c r="F282" i="9" s="1"/>
  <c r="E282" i="9"/>
  <c r="M281" i="9"/>
  <c r="L281" i="9"/>
  <c r="F281" i="9" s="1"/>
  <c r="B281" i="9" s="1"/>
  <c r="E281" i="9"/>
  <c r="M280" i="9"/>
  <c r="L280" i="9"/>
  <c r="F280" i="9" s="1"/>
  <c r="E280" i="9"/>
  <c r="M279" i="9"/>
  <c r="L279" i="9"/>
  <c r="F279" i="9" s="1"/>
  <c r="E279" i="9"/>
  <c r="M278" i="9"/>
  <c r="L278" i="9"/>
  <c r="F278" i="9" s="1"/>
  <c r="B278" i="9" s="1"/>
  <c r="E278" i="9"/>
  <c r="M277" i="9"/>
  <c r="L277" i="9"/>
  <c r="F277" i="9" s="1"/>
  <c r="E277" i="9"/>
  <c r="M276" i="9"/>
  <c r="L276" i="9"/>
  <c r="F276" i="9" s="1"/>
  <c r="E276" i="9"/>
  <c r="B276" i="9" s="1"/>
  <c r="M275" i="9"/>
  <c r="L275" i="9"/>
  <c r="F275" i="9" s="1"/>
  <c r="B275" i="9" s="1"/>
  <c r="E275" i="9"/>
  <c r="M274" i="9"/>
  <c r="L274" i="9"/>
  <c r="F274" i="9"/>
  <c r="E274" i="9"/>
  <c r="M273" i="9"/>
  <c r="L273" i="9"/>
  <c r="F273" i="9" s="1"/>
  <c r="E273" i="9"/>
  <c r="B273" i="9" s="1"/>
  <c r="M272" i="9"/>
  <c r="L272" i="9"/>
  <c r="F272" i="9" s="1"/>
  <c r="B272" i="9" s="1"/>
  <c r="E272" i="9"/>
  <c r="M271" i="9"/>
  <c r="L271" i="9"/>
  <c r="F271" i="9"/>
  <c r="E271" i="9"/>
  <c r="M270" i="9"/>
  <c r="L270" i="9"/>
  <c r="F270" i="9" s="1"/>
  <c r="B270" i="9" s="1"/>
  <c r="E270" i="9"/>
  <c r="M269" i="9"/>
  <c r="L269" i="9"/>
  <c r="F269" i="9" s="1"/>
  <c r="B269" i="9" s="1"/>
  <c r="E269" i="9"/>
  <c r="M268" i="9"/>
  <c r="L268" i="9"/>
  <c r="F268" i="9" s="1"/>
  <c r="E268" i="9"/>
  <c r="M267" i="9"/>
  <c r="L267" i="9"/>
  <c r="F267" i="9" s="1"/>
  <c r="E267" i="9"/>
  <c r="B267" i="9" s="1"/>
  <c r="M266" i="9"/>
  <c r="L266" i="9"/>
  <c r="F266" i="9" s="1"/>
  <c r="B266" i="9" s="1"/>
  <c r="E266" i="9"/>
  <c r="M265" i="9"/>
  <c r="L265" i="9"/>
  <c r="F265" i="9"/>
  <c r="E265" i="9"/>
  <c r="M264" i="9"/>
  <c r="L264" i="9"/>
  <c r="F264" i="9" s="1"/>
  <c r="B264" i="9" s="1"/>
  <c r="E264" i="9"/>
  <c r="M263" i="9"/>
  <c r="L263" i="9"/>
  <c r="F263" i="9" s="1"/>
  <c r="B263" i="9" s="1"/>
  <c r="E263" i="9"/>
  <c r="M262" i="9"/>
  <c r="L262" i="9"/>
  <c r="F262" i="9" s="1"/>
  <c r="E262" i="9"/>
  <c r="M261" i="9"/>
  <c r="L261" i="9"/>
  <c r="F261" i="9" s="1"/>
  <c r="E261" i="9"/>
  <c r="M260" i="9"/>
  <c r="L260" i="9"/>
  <c r="F260" i="9" s="1"/>
  <c r="B260" i="9" s="1"/>
  <c r="E260" i="9"/>
  <c r="M259" i="9"/>
  <c r="L259" i="9"/>
  <c r="F259" i="9" s="1"/>
  <c r="E259" i="9"/>
  <c r="M258" i="9"/>
  <c r="L258" i="9"/>
  <c r="F258" i="9" s="1"/>
  <c r="B258" i="9" s="1"/>
  <c r="E258" i="9"/>
  <c r="M257" i="9"/>
  <c r="L257" i="9"/>
  <c r="F257" i="9" s="1"/>
  <c r="B257" i="9" s="1"/>
  <c r="E257" i="9"/>
  <c r="M256" i="9"/>
  <c r="L256" i="9"/>
  <c r="F256" i="9" s="1"/>
  <c r="E256" i="9"/>
  <c r="M255" i="9"/>
  <c r="L255" i="9"/>
  <c r="F255" i="9" s="1"/>
  <c r="E255" i="9"/>
  <c r="B255" i="9" s="1"/>
  <c r="M254" i="9"/>
  <c r="L254" i="9"/>
  <c r="F254" i="9"/>
  <c r="E254" i="9"/>
  <c r="B254" i="9"/>
  <c r="M253" i="9"/>
  <c r="L253" i="9"/>
  <c r="F253" i="9" s="1"/>
  <c r="E253" i="9"/>
  <c r="M252" i="9"/>
  <c r="L252" i="9"/>
  <c r="F252" i="9" s="1"/>
  <c r="B252" i="9" s="1"/>
  <c r="E252" i="9"/>
  <c r="M251" i="9"/>
  <c r="L251" i="9"/>
  <c r="F251" i="9" s="1"/>
  <c r="B251" i="9" s="1"/>
  <c r="E251" i="9"/>
  <c r="M250" i="9"/>
  <c r="L250" i="9"/>
  <c r="F250" i="9"/>
  <c r="E250" i="9"/>
  <c r="M249" i="9"/>
  <c r="L249" i="9"/>
  <c r="F249" i="9" s="1"/>
  <c r="E249" i="9"/>
  <c r="B249" i="9" s="1"/>
  <c r="M248" i="9"/>
  <c r="L248" i="9"/>
  <c r="F248" i="9" s="1"/>
  <c r="B248" i="9" s="1"/>
  <c r="E248" i="9"/>
  <c r="M247" i="9"/>
  <c r="L247" i="9"/>
  <c r="F247" i="9" s="1"/>
  <c r="E247" i="9"/>
  <c r="M246" i="9"/>
  <c r="L246" i="9"/>
  <c r="E246" i="9"/>
  <c r="M245" i="9"/>
  <c r="L245" i="9"/>
  <c r="F245" i="9" s="1"/>
  <c r="B245" i="9" s="1"/>
  <c r="E245" i="9"/>
  <c r="M244" i="9"/>
  <c r="L244" i="9"/>
  <c r="F244" i="9" s="1"/>
  <c r="E244" i="9"/>
  <c r="M243" i="9"/>
  <c r="L243" i="9"/>
  <c r="F243" i="9" s="1"/>
  <c r="E243" i="9"/>
  <c r="M242" i="9"/>
  <c r="L242" i="9"/>
  <c r="F242" i="9" s="1"/>
  <c r="B242" i="9" s="1"/>
  <c r="E242" i="9"/>
  <c r="M241" i="9"/>
  <c r="L241" i="9"/>
  <c r="F241" i="9" s="1"/>
  <c r="E241" i="9"/>
  <c r="M240" i="9"/>
  <c r="L240" i="9"/>
  <c r="F240" i="9" s="1"/>
  <c r="E240" i="9"/>
  <c r="M239" i="9"/>
  <c r="L239" i="9"/>
  <c r="F239" i="9" s="1"/>
  <c r="B239" i="9" s="1"/>
  <c r="E239" i="9"/>
  <c r="M238" i="9"/>
  <c r="L238" i="9"/>
  <c r="F238" i="9" s="1"/>
  <c r="E238" i="9"/>
  <c r="M237" i="9"/>
  <c r="L237" i="9"/>
  <c r="F237" i="9" s="1"/>
  <c r="E237" i="9"/>
  <c r="M236" i="9"/>
  <c r="L236" i="9"/>
  <c r="E236" i="9"/>
  <c r="M235" i="9"/>
  <c r="L235" i="9"/>
  <c r="F235" i="9" s="1"/>
  <c r="E235" i="9"/>
  <c r="M234" i="9"/>
  <c r="L234" i="9"/>
  <c r="E234" i="9"/>
  <c r="M233" i="9"/>
  <c r="L233" i="9"/>
  <c r="F233" i="9" s="1"/>
  <c r="B233" i="9" s="1"/>
  <c r="E233" i="9"/>
  <c r="M232" i="9"/>
  <c r="L232" i="9"/>
  <c r="F232" i="9" s="1"/>
  <c r="E232" i="9"/>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E170" i="9" s="1"/>
  <c r="B170" i="9" s="1"/>
  <c r="F170" i="9"/>
  <c r="H169" i="9"/>
  <c r="G169" i="9"/>
  <c r="F169" i="9"/>
  <c r="H168" i="9"/>
  <c r="G168" i="9"/>
  <c r="E168" i="9" s="1"/>
  <c r="B168" i="9" s="1"/>
  <c r="F168" i="9"/>
  <c r="H167" i="9"/>
  <c r="G167" i="9"/>
  <c r="F167" i="9"/>
  <c r="E167" i="9"/>
  <c r="B167" i="9" s="1"/>
  <c r="H166" i="9"/>
  <c r="G166" i="9"/>
  <c r="F166" i="9"/>
  <c r="E166" i="9"/>
  <c r="B166" i="9"/>
  <c r="H165" i="9"/>
  <c r="G165" i="9"/>
  <c r="E165" i="9" s="1"/>
  <c r="B165" i="9" s="1"/>
  <c r="F165" i="9"/>
  <c r="H164" i="9"/>
  <c r="G164" i="9"/>
  <c r="F164" i="9"/>
  <c r="H163" i="9"/>
  <c r="G163" i="9"/>
  <c r="E163" i="9" s="1"/>
  <c r="B163" i="9" s="1"/>
  <c r="F163" i="9"/>
  <c r="H162" i="9"/>
  <c r="G162" i="9"/>
  <c r="E162" i="9" s="1"/>
  <c r="B162" i="9" s="1"/>
  <c r="F162" i="9"/>
  <c r="H161" i="9"/>
  <c r="G161" i="9"/>
  <c r="F161" i="9"/>
  <c r="E161" i="9"/>
  <c r="B161" i="9" s="1"/>
  <c r="H160" i="9"/>
  <c r="G160" i="9"/>
  <c r="F160" i="9"/>
  <c r="H159" i="9"/>
  <c r="G159" i="9"/>
  <c r="F159" i="9"/>
  <c r="H158" i="9"/>
  <c r="G158" i="9"/>
  <c r="E158" i="9" s="1"/>
  <c r="F158" i="9"/>
  <c r="H157" i="9"/>
  <c r="G157" i="9"/>
  <c r="E157" i="9" s="1"/>
  <c r="B157" i="9" s="1"/>
  <c r="F157" i="9"/>
  <c r="F156" i="9"/>
  <c r="H155" i="9"/>
  <c r="G155" i="9"/>
  <c r="E155" i="9" s="1"/>
  <c r="B155" i="9" s="1"/>
  <c r="F155" i="9"/>
  <c r="H154" i="9"/>
  <c r="E154" i="9" s="1"/>
  <c r="G154" i="9"/>
  <c r="F154" i="9"/>
  <c r="H153" i="9"/>
  <c r="G153" i="9"/>
  <c r="E153" i="9" s="1"/>
  <c r="B153" i="9" s="1"/>
  <c r="F153" i="9"/>
  <c r="H152" i="9"/>
  <c r="G152" i="9"/>
  <c r="E152" i="9" s="1"/>
  <c r="B152" i="9" s="1"/>
  <c r="F152" i="9"/>
  <c r="H151" i="9"/>
  <c r="G151" i="9"/>
  <c r="F151" i="9"/>
  <c r="H150" i="9"/>
  <c r="G150" i="9"/>
  <c r="E150" i="9" s="1"/>
  <c r="B150" i="9" s="1"/>
  <c r="F150" i="9"/>
  <c r="H149" i="9"/>
  <c r="G149" i="9"/>
  <c r="E149" i="9" s="1"/>
  <c r="B149" i="9" s="1"/>
  <c r="F149" i="9"/>
  <c r="H148" i="9"/>
  <c r="G148" i="9"/>
  <c r="F148" i="9"/>
  <c r="E148" i="9"/>
  <c r="B148" i="9" s="1"/>
  <c r="H147" i="9"/>
  <c r="G147" i="9"/>
  <c r="E147" i="9" s="1"/>
  <c r="B147" i="9" s="1"/>
  <c r="F147" i="9"/>
  <c r="H146" i="9"/>
  <c r="G146" i="9"/>
  <c r="F146" i="9"/>
  <c r="H145" i="9"/>
  <c r="G145" i="9"/>
  <c r="E145" i="9" s="1"/>
  <c r="F145" i="9"/>
  <c r="H144" i="9"/>
  <c r="G144" i="9"/>
  <c r="E144" i="9" s="1"/>
  <c r="B144" i="9" s="1"/>
  <c r="F144" i="9"/>
  <c r="H143" i="9"/>
  <c r="G143" i="9"/>
  <c r="F143" i="9"/>
  <c r="E143" i="9"/>
  <c r="B143" i="9" s="1"/>
  <c r="H142" i="9"/>
  <c r="G142" i="9"/>
  <c r="F142" i="9"/>
  <c r="H141" i="9"/>
  <c r="G141" i="9"/>
  <c r="E141" i="9" s="1"/>
  <c r="B141" i="9" s="1"/>
  <c r="F141" i="9"/>
  <c r="H140" i="9"/>
  <c r="G140" i="9"/>
  <c r="E140" i="9" s="1"/>
  <c r="B140" i="9" s="1"/>
  <c r="F140" i="9"/>
  <c r="H139" i="9"/>
  <c r="G139" i="9"/>
  <c r="E139" i="9" s="1"/>
  <c r="B139" i="9" s="1"/>
  <c r="F139" i="9"/>
  <c r="H138" i="9"/>
  <c r="G138" i="9"/>
  <c r="F138" i="9"/>
  <c r="H137" i="9"/>
  <c r="G137" i="9"/>
  <c r="F137" i="9"/>
  <c r="H136" i="9"/>
  <c r="G136" i="9"/>
  <c r="E136" i="9" s="1"/>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F129" i="9"/>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F124" i="9"/>
  <c r="H123" i="9"/>
  <c r="G123" i="9"/>
  <c r="F123" i="9"/>
  <c r="E123" i="9"/>
  <c r="H122" i="9"/>
  <c r="G122" i="9"/>
  <c r="E122" i="9" s="1"/>
  <c r="B122" i="9" s="1"/>
  <c r="F122" i="9"/>
  <c r="H121" i="9"/>
  <c r="G121" i="9"/>
  <c r="E121" i="9" s="1"/>
  <c r="B121" i="9" s="1"/>
  <c r="F121" i="9"/>
  <c r="H120" i="9"/>
  <c r="G120" i="9"/>
  <c r="F120" i="9"/>
  <c r="H119" i="9"/>
  <c r="G119" i="9"/>
  <c r="F119" i="9"/>
  <c r="H118" i="9"/>
  <c r="G118" i="9"/>
  <c r="E118" i="9" s="1"/>
  <c r="B118" i="9" s="1"/>
  <c r="F118" i="9"/>
  <c r="H117" i="9"/>
  <c r="G117" i="9"/>
  <c r="F117" i="9"/>
  <c r="E117" i="9"/>
  <c r="B117" i="9" s="1"/>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H106" i="9"/>
  <c r="G106" i="9"/>
  <c r="E106" i="9" s="1"/>
  <c r="B106" i="9" s="1"/>
  <c r="F106" i="9"/>
  <c r="H105" i="9"/>
  <c r="G105" i="9"/>
  <c r="E105" i="9" s="1"/>
  <c r="F105" i="9"/>
  <c r="H104" i="9"/>
  <c r="G104" i="9"/>
  <c r="F104" i="9"/>
  <c r="E104" i="9"/>
  <c r="B104" i="9" s="1"/>
  <c r="H103" i="9"/>
  <c r="G103" i="9"/>
  <c r="E103" i="9" s="1"/>
  <c r="B103" i="9" s="1"/>
  <c r="F103" i="9"/>
  <c r="H102" i="9"/>
  <c r="G102" i="9"/>
  <c r="F102" i="9"/>
  <c r="H101" i="9"/>
  <c r="G101" i="9"/>
  <c r="F101" i="9"/>
  <c r="H100" i="9"/>
  <c r="G100" i="9"/>
  <c r="E100" i="9" s="1"/>
  <c r="F100" i="9"/>
  <c r="H99" i="9"/>
  <c r="G99" i="9"/>
  <c r="F99" i="9"/>
  <c r="E99" i="9"/>
  <c r="B99" i="9" s="1"/>
  <c r="H98" i="9"/>
  <c r="G98" i="9"/>
  <c r="E98" i="9" s="1"/>
  <c r="B98" i="9" s="1"/>
  <c r="F98" i="9"/>
  <c r="H97" i="9"/>
  <c r="G97" i="9"/>
  <c r="E97" i="9" s="1"/>
  <c r="B97" i="9" s="1"/>
  <c r="F97" i="9"/>
  <c r="H96" i="9"/>
  <c r="G96" i="9"/>
  <c r="F96" i="9"/>
  <c r="H95" i="9"/>
  <c r="G95" i="9"/>
  <c r="E95" i="9" s="1"/>
  <c r="B95" i="9" s="1"/>
  <c r="F95" i="9"/>
  <c r="H94" i="9"/>
  <c r="G94" i="9"/>
  <c r="E94" i="9" s="1"/>
  <c r="B94" i="9" s="1"/>
  <c r="F94" i="9"/>
  <c r="H93" i="9"/>
  <c r="G93" i="9"/>
  <c r="E93" i="9" s="1"/>
  <c r="F93" i="9"/>
  <c r="H92" i="9"/>
  <c r="G92" i="9"/>
  <c r="E92" i="9" s="1"/>
  <c r="B92" i="9" s="1"/>
  <c r="F92" i="9"/>
  <c r="H91" i="9"/>
  <c r="G91" i="9"/>
  <c r="E91" i="9" s="1"/>
  <c r="B91" i="9" s="1"/>
  <c r="F91" i="9"/>
  <c r="H90" i="9"/>
  <c r="G90" i="9"/>
  <c r="F90" i="9"/>
  <c r="H89" i="9"/>
  <c r="G89" i="9"/>
  <c r="E89" i="9" s="1"/>
  <c r="B89" i="9" s="1"/>
  <c r="F89" i="9"/>
  <c r="H88" i="9"/>
  <c r="G88" i="9"/>
  <c r="E88" i="9" s="1"/>
  <c r="F88" i="9"/>
  <c r="H87" i="9"/>
  <c r="G87" i="9"/>
  <c r="E87" i="9" s="1"/>
  <c r="F87" i="9"/>
  <c r="H86" i="9"/>
  <c r="G86" i="9"/>
  <c r="E86" i="9" s="1"/>
  <c r="B86" i="9" s="1"/>
  <c r="F86" i="9"/>
  <c r="H85" i="9"/>
  <c r="G85" i="9"/>
  <c r="E85" i="9" s="1"/>
  <c r="B85" i="9" s="1"/>
  <c r="F85" i="9"/>
  <c r="H84" i="9"/>
  <c r="G84" i="9"/>
  <c r="F84" i="9"/>
  <c r="H83" i="9"/>
  <c r="G83" i="9"/>
  <c r="F83" i="9"/>
  <c r="H82" i="9"/>
  <c r="G82" i="9"/>
  <c r="E82" i="9" s="1"/>
  <c r="B82" i="9" s="1"/>
  <c r="F82" i="9"/>
  <c r="H81" i="9"/>
  <c r="G81" i="9"/>
  <c r="F81" i="9"/>
  <c r="E81" i="9"/>
  <c r="H80" i="9"/>
  <c r="G80" i="9"/>
  <c r="E80" i="9" s="1"/>
  <c r="B80" i="9" s="1"/>
  <c r="F80" i="9"/>
  <c r="H79" i="9"/>
  <c r="G79" i="9"/>
  <c r="E79" i="9" s="1"/>
  <c r="B79" i="9" s="1"/>
  <c r="F79" i="9"/>
  <c r="H78" i="9"/>
  <c r="G78" i="9"/>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F71" i="9"/>
  <c r="H70" i="9"/>
  <c r="G70" i="9"/>
  <c r="E70" i="9" s="1"/>
  <c r="F70" i="9"/>
  <c r="H69" i="9"/>
  <c r="G69" i="9"/>
  <c r="E69" i="9" s="1"/>
  <c r="F69" i="9"/>
  <c r="H68" i="9"/>
  <c r="G68" i="9"/>
  <c r="F68" i="9"/>
  <c r="E68" i="9"/>
  <c r="B68" i="9" s="1"/>
  <c r="H67" i="9"/>
  <c r="G67" i="9"/>
  <c r="E67" i="9" s="1"/>
  <c r="B67" i="9" s="1"/>
  <c r="F67" i="9"/>
  <c r="H66" i="9"/>
  <c r="G66" i="9"/>
  <c r="F66" i="9"/>
  <c r="H65" i="9"/>
  <c r="G65" i="9"/>
  <c r="F65" i="9"/>
  <c r="H64" i="9"/>
  <c r="G64" i="9"/>
  <c r="E64" i="9" s="1"/>
  <c r="F64" i="9"/>
  <c r="H63" i="9"/>
  <c r="G63" i="9"/>
  <c r="F63" i="9"/>
  <c r="E63" i="9"/>
  <c r="B63" i="9" s="1"/>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F57" i="9"/>
  <c r="H56" i="9"/>
  <c r="G56" i="9"/>
  <c r="E56" i="9" s="1"/>
  <c r="B56" i="9" s="1"/>
  <c r="F56" i="9"/>
  <c r="H55" i="9"/>
  <c r="G55" i="9"/>
  <c r="E55" i="9" s="1"/>
  <c r="B55" i="9" s="1"/>
  <c r="F55" i="9"/>
  <c r="H54" i="9"/>
  <c r="G54" i="9"/>
  <c r="F54" i="9"/>
  <c r="H53" i="9"/>
  <c r="G53" i="9"/>
  <c r="E53" i="9" s="1"/>
  <c r="B53" i="9" s="1"/>
  <c r="F53" i="9"/>
  <c r="H52" i="9"/>
  <c r="G52" i="9"/>
  <c r="E52" i="9" s="1"/>
  <c r="F52" i="9"/>
  <c r="H51" i="9"/>
  <c r="G51" i="9"/>
  <c r="E51" i="9" s="1"/>
  <c r="F51" i="9"/>
  <c r="H50" i="9"/>
  <c r="G50" i="9"/>
  <c r="E50" i="9" s="1"/>
  <c r="B50" i="9" s="1"/>
  <c r="F50" i="9"/>
  <c r="H49" i="9"/>
  <c r="G49" i="9"/>
  <c r="E49" i="9" s="1"/>
  <c r="B49" i="9" s="1"/>
  <c r="F49" i="9"/>
  <c r="H48" i="9"/>
  <c r="G48" i="9"/>
  <c r="F48" i="9"/>
  <c r="H47" i="9"/>
  <c r="G47" i="9"/>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F38" i="9"/>
  <c r="H37" i="9"/>
  <c r="G37" i="9"/>
  <c r="F37" i="9"/>
  <c r="H36" i="9"/>
  <c r="G36" i="9"/>
  <c r="F36" i="9"/>
  <c r="H35" i="9"/>
  <c r="G35" i="9"/>
  <c r="F35" i="9"/>
  <c r="H34" i="9"/>
  <c r="G34" i="9"/>
  <c r="E34" i="9" s="1"/>
  <c r="F34" i="9"/>
  <c r="H33" i="9"/>
  <c r="G33" i="9"/>
  <c r="E33" i="9" s="1"/>
  <c r="B33" i="9" s="1"/>
  <c r="F33" i="9"/>
  <c r="H32" i="9"/>
  <c r="G32" i="9"/>
  <c r="E32" i="9" s="1"/>
  <c r="B32" i="9" s="1"/>
  <c r="F32" i="9"/>
  <c r="H31" i="9"/>
  <c r="G31" i="9"/>
  <c r="F31" i="9"/>
  <c r="H30" i="9"/>
  <c r="G30" i="9"/>
  <c r="F30" i="9"/>
  <c r="H29" i="9"/>
  <c r="G29" i="9"/>
  <c r="E29" i="9" s="1"/>
  <c r="B29" i="9" s="1"/>
  <c r="F29" i="9"/>
  <c r="H28" i="9"/>
  <c r="G28" i="9"/>
  <c r="E28" i="9" s="1"/>
  <c r="F28" i="9"/>
  <c r="H27" i="9"/>
  <c r="G27" i="9"/>
  <c r="E27" i="9" s="1"/>
  <c r="F27" i="9"/>
  <c r="H26" i="9"/>
  <c r="G26" i="9"/>
  <c r="F26" i="9"/>
  <c r="E26" i="9"/>
  <c r="B26" i="9" s="1"/>
  <c r="H25" i="9"/>
  <c r="G25" i="9"/>
  <c r="E25" i="9" s="1"/>
  <c r="B25" i="9" s="1"/>
  <c r="F25" i="9"/>
  <c r="F24" i="9"/>
  <c r="F4" i="9"/>
  <c r="O3" i="9"/>
  <c r="G296" i="9" s="1"/>
  <c r="E296" i="9" s="1"/>
  <c r="I3" i="9"/>
  <c r="H3" i="9"/>
  <c r="G3" i="9"/>
  <c r="D104" i="8"/>
  <c r="C1681" i="1" s="1"/>
  <c r="D97" i="8"/>
  <c r="D92" i="8"/>
  <c r="C1669" i="1" s="1"/>
  <c r="D87" i="8"/>
  <c r="D82" i="8"/>
  <c r="D77" i="8"/>
  <c r="D72" i="8"/>
  <c r="D67" i="8"/>
  <c r="D62" i="8"/>
  <c r="C1639" i="1" s="1"/>
  <c r="D57" i="8"/>
  <c r="D51" i="8" s="1"/>
  <c r="D52" i="8"/>
  <c r="D46" i="8"/>
  <c r="D45" i="8"/>
  <c r="I40" i="3" s="1"/>
  <c r="D37" i="8"/>
  <c r="D25" i="8" s="1"/>
  <c r="D27" i="8"/>
  <c r="D18" i="8"/>
  <c r="D8" i="8"/>
  <c r="C1585" i="1" s="1"/>
  <c r="D6" i="8"/>
  <c r="E44" i="7"/>
  <c r="E38" i="7" s="1"/>
  <c r="I35" i="3" s="1"/>
  <c r="D44" i="7"/>
  <c r="E39" i="7"/>
  <c r="D39" i="7"/>
  <c r="D38" i="7"/>
  <c r="E30" i="7"/>
  <c r="D30" i="7"/>
  <c r="E23" i="7"/>
  <c r="D23" i="7"/>
  <c r="D22" i="7" s="1"/>
  <c r="E14" i="7"/>
  <c r="E6" i="7" s="1"/>
  <c r="D14" i="7"/>
  <c r="E7" i="7"/>
  <c r="D7" i="7"/>
  <c r="D6" i="7" s="1"/>
  <c r="C1539" i="1"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7" i="6"/>
  <c r="F116" i="6"/>
  <c r="E115" i="6"/>
  <c r="E114" i="6" s="1"/>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7" i="6"/>
  <c r="F26" i="6"/>
  <c r="F25" i="6"/>
  <c r="F24" i="6"/>
  <c r="F23" i="6"/>
  <c r="E22" i="6"/>
  <c r="F22" i="6" s="1"/>
  <c r="D22" i="6"/>
  <c r="F21" i="6"/>
  <c r="F20" i="6"/>
  <c r="F19" i="6"/>
  <c r="F18" i="6"/>
  <c r="F17" i="6"/>
  <c r="F16" i="6"/>
  <c r="F15" i="6"/>
  <c r="F14"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F291" i="5" s="1"/>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59" i="5"/>
  <c r="F258" i="5"/>
  <c r="F257" i="5"/>
  <c r="E256" i="5"/>
  <c r="E255" i="5" s="1"/>
  <c r="D1259" i="1" s="1"/>
  <c r="D256" i="5"/>
  <c r="F254" i="5"/>
  <c r="F253" i="5"/>
  <c r="E252" i="5"/>
  <c r="D252" i="5"/>
  <c r="F250" i="5"/>
  <c r="F249" i="5"/>
  <c r="E248" i="5"/>
  <c r="D248" i="5"/>
  <c r="C1252" i="1"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E178" i="5"/>
  <c r="D178" i="5"/>
  <c r="G336" i="9" s="1"/>
  <c r="F174" i="5"/>
  <c r="F173" i="5"/>
  <c r="F172" i="5"/>
  <c r="E171" i="5"/>
  <c r="D171" i="5"/>
  <c r="F171" i="5" s="1"/>
  <c r="F170" i="5"/>
  <c r="F169" i="5"/>
  <c r="F168" i="5"/>
  <c r="F167" i="5"/>
  <c r="F166" i="5"/>
  <c r="F165" i="5"/>
  <c r="E165" i="5"/>
  <c r="D165" i="5"/>
  <c r="C1170" i="1" s="1"/>
  <c r="F164" i="5"/>
  <c r="F163" i="5"/>
  <c r="F162" i="5"/>
  <c r="F161" i="5"/>
  <c r="F160" i="5"/>
  <c r="F159" i="5"/>
  <c r="F158" i="5"/>
  <c r="F157" i="5"/>
  <c r="F156" i="5"/>
  <c r="F155" i="5"/>
  <c r="F154" i="5"/>
  <c r="F153" i="5"/>
  <c r="F152" i="5"/>
  <c r="F151" i="5"/>
  <c r="E150" i="5"/>
  <c r="E147" i="5" s="1"/>
  <c r="D1152" i="1" s="1"/>
  <c r="D150" i="5"/>
  <c r="F149" i="5"/>
  <c r="F148" i="5"/>
  <c r="D147" i="5"/>
  <c r="C1152" i="1" s="1"/>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F621" i="4" s="1"/>
  <c r="D621" i="4"/>
  <c r="F620" i="4"/>
  <c r="F619" i="4"/>
  <c r="F618" i="4"/>
  <c r="F617" i="4"/>
  <c r="F616" i="4"/>
  <c r="E616" i="4"/>
  <c r="E597" i="4" s="1"/>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8" i="4" s="1"/>
  <c r="F597" i="4"/>
  <c r="D597" i="4"/>
  <c r="F596" i="4"/>
  <c r="F595" i="4"/>
  <c r="E594" i="4"/>
  <c r="E584" i="4" s="1"/>
  <c r="D594" i="4"/>
  <c r="F593" i="4"/>
  <c r="F592" i="4"/>
  <c r="E591" i="4"/>
  <c r="D591" i="4"/>
  <c r="F591" i="4" s="1"/>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F532" i="4"/>
  <c r="E532" i="4"/>
  <c r="D532" i="4"/>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F488" i="4"/>
  <c r="E488" i="4"/>
  <c r="D488" i="4"/>
  <c r="F487" i="4"/>
  <c r="F486" i="4"/>
  <c r="F485" i="4"/>
  <c r="E485" i="4"/>
  <c r="D485" i="4"/>
  <c r="D479" i="4" s="1"/>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F445" i="4" s="1"/>
  <c r="D445" i="4"/>
  <c r="F444" i="4"/>
  <c r="F443" i="4"/>
  <c r="F442" i="4"/>
  <c r="F441" i="4"/>
  <c r="F440" i="4"/>
  <c r="E440" i="4"/>
  <c r="D440" i="4"/>
  <c r="F439" i="4"/>
  <c r="F438" i="4"/>
  <c r="E437" i="4"/>
  <c r="F437" i="4" s="1"/>
  <c r="D437" i="4"/>
  <c r="F436" i="4"/>
  <c r="F435" i="4"/>
  <c r="F434" i="4"/>
  <c r="F433" i="4"/>
  <c r="F432" i="4"/>
  <c r="E432" i="4"/>
  <c r="D432" i="4"/>
  <c r="D431" i="4"/>
  <c r="E428" i="4"/>
  <c r="D428" i="4"/>
  <c r="F428" i="4" s="1"/>
  <c r="E427" i="4"/>
  <c r="D422" i="1" s="1"/>
  <c r="G422" i="1" s="1"/>
  <c r="D427" i="4"/>
  <c r="F427" i="4" s="1"/>
  <c r="E426" i="4"/>
  <c r="D421" i="1" s="1"/>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E361" i="4"/>
  <c r="E360" i="4" s="1"/>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F327" i="4" s="1"/>
  <c r="D327" i="4"/>
  <c r="F326" i="4"/>
  <c r="F325" i="4"/>
  <c r="F324" i="4"/>
  <c r="F323" i="4"/>
  <c r="E322" i="4"/>
  <c r="D322" i="4"/>
  <c r="F320" i="4"/>
  <c r="F319" i="4"/>
  <c r="F318" i="4"/>
  <c r="F317" i="4"/>
  <c r="F316" i="4"/>
  <c r="F315" i="4"/>
  <c r="E314" i="4"/>
  <c r="D314" i="4"/>
  <c r="F314" i="4" s="1"/>
  <c r="F313" i="4"/>
  <c r="F312" i="4"/>
  <c r="F311" i="4"/>
  <c r="E310" i="4"/>
  <c r="E309" i="4" s="1"/>
  <c r="D310" i="4"/>
  <c r="C305" i="1"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F272" i="4"/>
  <c r="F271" i="4"/>
  <c r="F270" i="4"/>
  <c r="F269" i="4"/>
  <c r="E269" i="4"/>
  <c r="D269" i="4"/>
  <c r="F268" i="4"/>
  <c r="F267" i="4"/>
  <c r="F266" i="4"/>
  <c r="F265" i="4"/>
  <c r="F264" i="4"/>
  <c r="F263" i="4"/>
  <c r="E263" i="4"/>
  <c r="D263" i="4"/>
  <c r="E262" i="4"/>
  <c r="D262" i="4"/>
  <c r="F262" i="4" s="1"/>
  <c r="F261" i="4"/>
  <c r="F260" i="4"/>
  <c r="F259" i="4"/>
  <c r="F258" i="4"/>
  <c r="E257" i="4"/>
  <c r="D257" i="4"/>
  <c r="C253" i="1" s="1"/>
  <c r="F256" i="4"/>
  <c r="F255" i="4"/>
  <c r="E254" i="4"/>
  <c r="D254" i="4"/>
  <c r="F253" i="4"/>
  <c r="F252" i="4"/>
  <c r="F251" i="4"/>
  <c r="E250" i="4"/>
  <c r="D250" i="4"/>
  <c r="F249" i="4"/>
  <c r="F248" i="4"/>
  <c r="F247" i="4"/>
  <c r="E246" i="4"/>
  <c r="D246" i="4"/>
  <c r="F246" i="4" s="1"/>
  <c r="F245" i="4"/>
  <c r="F244" i="4"/>
  <c r="F243" i="4"/>
  <c r="E242" i="4"/>
  <c r="D242" i="4"/>
  <c r="F242" i="4" s="1"/>
  <c r="F241" i="4"/>
  <c r="F240" i="4"/>
  <c r="F239" i="4"/>
  <c r="F238" i="4"/>
  <c r="E237" i="4"/>
  <c r="F237" i="4" s="1"/>
  <c r="D237" i="4"/>
  <c r="F236" i="4"/>
  <c r="F235" i="4"/>
  <c r="E234" i="4"/>
  <c r="D234" i="4"/>
  <c r="C230" i="1" s="1"/>
  <c r="F233" i="4"/>
  <c r="F232" i="4"/>
  <c r="E231" i="4"/>
  <c r="E230" i="4" s="1"/>
  <c r="D231" i="4"/>
  <c r="F229" i="4"/>
  <c r="F228" i="4"/>
  <c r="F227" i="4"/>
  <c r="F226" i="4"/>
  <c r="E225" i="4"/>
  <c r="D225" i="4"/>
  <c r="C221" i="1" s="1"/>
  <c r="F224" i="4"/>
  <c r="F223" i="4"/>
  <c r="E222" i="4"/>
  <c r="D222"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C166" i="1" s="1"/>
  <c r="F169" i="4"/>
  <c r="F168" i="4"/>
  <c r="F167" i="4"/>
  <c r="F166" i="4"/>
  <c r="E165" i="4"/>
  <c r="E164" i="4" s="1"/>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41" i="4" s="1"/>
  <c r="F139" i="4"/>
  <c r="F138" i="4"/>
  <c r="F137" i="4"/>
  <c r="F136" i="4"/>
  <c r="E135" i="4"/>
  <c r="F135" i="4" s="1"/>
  <c r="D135" i="4"/>
  <c r="D134" i="4" s="1"/>
  <c r="F133" i="4"/>
  <c r="F132" i="4"/>
  <c r="F131" i="4"/>
  <c r="F130" i="4"/>
  <c r="F129" i="4"/>
  <c r="E129" i="4"/>
  <c r="D129" i="4"/>
  <c r="F128" i="4"/>
  <c r="F127" i="4"/>
  <c r="E126" i="4"/>
  <c r="D126" i="4"/>
  <c r="D125" i="4" s="1"/>
  <c r="C121" i="1" s="1"/>
  <c r="F124" i="4"/>
  <c r="F123" i="4"/>
  <c r="F122" i="4"/>
  <c r="F121" i="4"/>
  <c r="F120" i="4"/>
  <c r="E120" i="4"/>
  <c r="D120" i="4"/>
  <c r="F119" i="4"/>
  <c r="F118" i="4"/>
  <c r="F117" i="4"/>
  <c r="F116" i="4"/>
  <c r="F115" i="4"/>
  <c r="F114" i="4"/>
  <c r="F113" i="4"/>
  <c r="E112" i="4"/>
  <c r="E106" i="4" s="1"/>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83" i="4"/>
  <c r="F83" i="4" s="1"/>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E50" i="4"/>
  <c r="D50" i="4"/>
  <c r="F48" i="4"/>
  <c r="F47" i="4"/>
  <c r="F46" i="4"/>
  <c r="F45" i="4"/>
  <c r="E44" i="4"/>
  <c r="D44" i="4"/>
  <c r="F44" i="4" s="1"/>
  <c r="F43" i="4"/>
  <c r="E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C1684" i="1"/>
  <c r="G1684" i="1" s="1"/>
  <c r="H1683" i="1"/>
  <c r="G1683" i="1"/>
  <c r="C1683" i="1"/>
  <c r="C1682" i="1"/>
  <c r="G1682" i="1" s="1"/>
  <c r="H1680" i="1"/>
  <c r="C1680" i="1"/>
  <c r="G1680" i="1" s="1"/>
  <c r="H1679" i="1"/>
  <c r="G1679" i="1"/>
  <c r="C1679" i="1"/>
  <c r="C1678" i="1"/>
  <c r="G1678" i="1" s="1"/>
  <c r="H1677" i="1"/>
  <c r="G1677" i="1"/>
  <c r="C1677" i="1"/>
  <c r="H1676" i="1"/>
  <c r="C1676" i="1"/>
  <c r="G1676" i="1" s="1"/>
  <c r="H1675" i="1"/>
  <c r="G1675" i="1"/>
  <c r="C1675" i="1"/>
  <c r="C1674" i="1"/>
  <c r="H1673" i="1"/>
  <c r="G1673" i="1"/>
  <c r="C1673" i="1"/>
  <c r="H1672" i="1"/>
  <c r="C1672" i="1"/>
  <c r="G1672" i="1" s="1"/>
  <c r="H1671" i="1"/>
  <c r="G1671" i="1"/>
  <c r="C1671" i="1"/>
  <c r="C1670" i="1"/>
  <c r="G1670" i="1" s="1"/>
  <c r="H1669" i="1"/>
  <c r="G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8" i="1"/>
  <c r="H1638" i="1" s="1"/>
  <c r="H1637" i="1"/>
  <c r="G1637" i="1"/>
  <c r="C1637" i="1"/>
  <c r="C1636" i="1"/>
  <c r="H1635" i="1"/>
  <c r="G1635" i="1"/>
  <c r="C1635" i="1"/>
  <c r="G1634" i="1"/>
  <c r="C1634" i="1"/>
  <c r="H1634" i="1" s="1"/>
  <c r="H1633" i="1"/>
  <c r="G1633" i="1"/>
  <c r="C1633" i="1"/>
  <c r="C1632" i="1"/>
  <c r="H1632" i="1" s="1"/>
  <c r="H1631" i="1"/>
  <c r="G1631" i="1"/>
  <c r="C1631" i="1"/>
  <c r="G1630" i="1"/>
  <c r="C1630" i="1"/>
  <c r="H1630" i="1" s="1"/>
  <c r="H1629" i="1"/>
  <c r="G1629" i="1"/>
  <c r="C1629" i="1"/>
  <c r="C1628" i="1"/>
  <c r="H1628" i="1" s="1"/>
  <c r="H1627" i="1"/>
  <c r="G1627" i="1"/>
  <c r="C1627" i="1"/>
  <c r="G1626" i="1"/>
  <c r="C1626" i="1"/>
  <c r="H1626" i="1" s="1"/>
  <c r="H1625" i="1"/>
  <c r="G1625" i="1"/>
  <c r="C1625" i="1"/>
  <c r="C1624" i="1"/>
  <c r="H1623" i="1"/>
  <c r="G1623" i="1"/>
  <c r="C1623" i="1"/>
  <c r="G1622" i="1"/>
  <c r="C1622" i="1"/>
  <c r="H1622" i="1" s="1"/>
  <c r="H1620" i="1"/>
  <c r="C1620" i="1"/>
  <c r="G1620" i="1" s="1"/>
  <c r="H1619" i="1"/>
  <c r="G1619" i="1"/>
  <c r="C1619" i="1"/>
  <c r="C1618" i="1"/>
  <c r="G1618" i="1" s="1"/>
  <c r="H1617" i="1"/>
  <c r="G1617" i="1"/>
  <c r="C1617" i="1"/>
  <c r="C1616" i="1"/>
  <c r="H1615" i="1"/>
  <c r="G1615" i="1"/>
  <c r="C1615" i="1"/>
  <c r="H1614" i="1"/>
  <c r="C1614" i="1"/>
  <c r="G1614" i="1" s="1"/>
  <c r="H1613" i="1"/>
  <c r="G1613" i="1"/>
  <c r="C1613" i="1"/>
  <c r="C1612" i="1"/>
  <c r="G1612" i="1" s="1"/>
  <c r="H1611" i="1"/>
  <c r="G1611" i="1"/>
  <c r="C1611" i="1"/>
  <c r="H1610" i="1"/>
  <c r="C1610" i="1"/>
  <c r="G1610" i="1" s="1"/>
  <c r="H1609" i="1"/>
  <c r="G1609" i="1"/>
  <c r="C1609" i="1"/>
  <c r="H1608" i="1"/>
  <c r="C1608" i="1"/>
  <c r="G1608" i="1" s="1"/>
  <c r="H1607" i="1"/>
  <c r="G1607" i="1"/>
  <c r="C1607" i="1"/>
  <c r="C1606" i="1"/>
  <c r="G1606" i="1" s="1"/>
  <c r="H1605" i="1"/>
  <c r="G1605" i="1"/>
  <c r="C1605" i="1"/>
  <c r="C1604" i="1"/>
  <c r="H1603" i="1"/>
  <c r="C1603" i="1"/>
  <c r="G1603" i="1" s="1"/>
  <c r="C1602" i="1"/>
  <c r="G1602" i="1" s="1"/>
  <c r="H1601" i="1"/>
  <c r="G1601" i="1"/>
  <c r="C1601" i="1"/>
  <c r="C1600" i="1"/>
  <c r="G1600" i="1" s="1"/>
  <c r="H1599" i="1"/>
  <c r="G1599" i="1"/>
  <c r="C1599" i="1"/>
  <c r="H1598" i="1"/>
  <c r="C1598" i="1"/>
  <c r="G1598" i="1" s="1"/>
  <c r="H1597" i="1"/>
  <c r="G1597" i="1"/>
  <c r="C1597" i="1"/>
  <c r="C1596" i="1"/>
  <c r="G1596" i="1" s="1"/>
  <c r="H1595" i="1"/>
  <c r="G1595" i="1"/>
  <c r="C1595" i="1"/>
  <c r="C1594" i="1"/>
  <c r="G1594" i="1" s="1"/>
  <c r="H1593" i="1"/>
  <c r="G1593" i="1"/>
  <c r="C1593" i="1"/>
  <c r="C1592" i="1"/>
  <c r="H1591" i="1"/>
  <c r="G1591" i="1"/>
  <c r="C1591" i="1"/>
  <c r="H1590" i="1"/>
  <c r="C1590" i="1"/>
  <c r="G1590" i="1" s="1"/>
  <c r="H1589" i="1"/>
  <c r="G1589" i="1"/>
  <c r="C1589" i="1"/>
  <c r="C1588" i="1"/>
  <c r="G1588" i="1" s="1"/>
  <c r="H1587" i="1"/>
  <c r="G1587" i="1"/>
  <c r="C1587" i="1"/>
  <c r="H1586" i="1"/>
  <c r="C1586" i="1"/>
  <c r="G1586" i="1" s="1"/>
  <c r="H1585" i="1"/>
  <c r="G1585" i="1"/>
  <c r="C1584" i="1"/>
  <c r="H1584" i="1" s="1"/>
  <c r="C1582" i="1"/>
  <c r="D1581" i="1"/>
  <c r="G1581" i="1" s="1"/>
  <c r="C1581" i="1"/>
  <c r="J1580" i="1"/>
  <c r="H1580" i="1"/>
  <c r="G1580" i="1"/>
  <c r="I1580" i="1" s="1"/>
  <c r="D1580" i="1"/>
  <c r="C1580" i="1"/>
  <c r="D1579" i="1"/>
  <c r="H1579" i="1" s="1"/>
  <c r="C1579" i="1"/>
  <c r="J1579" i="1" s="1"/>
  <c r="G1578" i="1"/>
  <c r="D1578" i="1"/>
  <c r="C1578" i="1"/>
  <c r="D1577" i="1"/>
  <c r="H1577" i="1" s="1"/>
  <c r="C1577" i="1"/>
  <c r="J1576" i="1"/>
  <c r="I1576" i="1"/>
  <c r="H1576" i="1"/>
  <c r="D1576" i="1"/>
  <c r="G1576" i="1" s="1"/>
  <c r="C1576" i="1"/>
  <c r="J1575" i="1"/>
  <c r="H1575" i="1"/>
  <c r="I1575" i="1" s="1"/>
  <c r="D1575" i="1"/>
  <c r="G1575" i="1" s="1"/>
  <c r="C1575" i="1"/>
  <c r="J1574" i="1"/>
  <c r="H1574" i="1"/>
  <c r="D1574" i="1"/>
  <c r="G1574" i="1" s="1"/>
  <c r="I1574" i="1" s="1"/>
  <c r="C1574" i="1"/>
  <c r="J1573" i="1"/>
  <c r="H1573" i="1"/>
  <c r="D1573" i="1"/>
  <c r="G1573" i="1" s="1"/>
  <c r="I1573" i="1" s="1"/>
  <c r="C1573" i="1"/>
  <c r="H1572" i="1"/>
  <c r="G1572" i="1"/>
  <c r="D1572" i="1"/>
  <c r="C1572" i="1"/>
  <c r="D1571" i="1"/>
  <c r="C1571" i="1"/>
  <c r="D1570" i="1"/>
  <c r="J1570" i="1" s="1"/>
  <c r="C1570" i="1"/>
  <c r="D1569" i="1"/>
  <c r="C1569" i="1"/>
  <c r="D1568" i="1"/>
  <c r="J1568" i="1" s="1"/>
  <c r="C1568" i="1"/>
  <c r="D1567" i="1"/>
  <c r="C1567" i="1"/>
  <c r="D1566" i="1"/>
  <c r="J1566" i="1" s="1"/>
  <c r="C1566" i="1"/>
  <c r="D1565" i="1"/>
  <c r="C1565" i="1"/>
  <c r="D1564" i="1"/>
  <c r="J1564" i="1" s="1"/>
  <c r="C1564" i="1"/>
  <c r="H1563" i="1"/>
  <c r="D1563" i="1"/>
  <c r="G1563" i="1" s="1"/>
  <c r="C1563" i="1"/>
  <c r="J1562" i="1"/>
  <c r="H1562" i="1"/>
  <c r="D1562" i="1"/>
  <c r="G1562" i="1" s="1"/>
  <c r="I1562" i="1" s="1"/>
  <c r="C1562" i="1"/>
  <c r="J1561" i="1"/>
  <c r="H1561" i="1"/>
  <c r="I1561" i="1" s="1"/>
  <c r="D1561" i="1"/>
  <c r="G1561" i="1" s="1"/>
  <c r="C1561" i="1"/>
  <c r="J1560" i="1"/>
  <c r="I1560" i="1"/>
  <c r="H1560" i="1"/>
  <c r="D1560" i="1"/>
  <c r="G1560" i="1" s="1"/>
  <c r="C1560" i="1"/>
  <c r="J1559" i="1"/>
  <c r="H1559" i="1"/>
  <c r="I1559" i="1" s="1"/>
  <c r="D1559" i="1"/>
  <c r="G1559" i="1" s="1"/>
  <c r="C1559" i="1"/>
  <c r="D1558" i="1"/>
  <c r="C1558" i="1"/>
  <c r="D1557" i="1"/>
  <c r="G1557" i="1" s="1"/>
  <c r="C1557" i="1"/>
  <c r="J1557" i="1" s="1"/>
  <c r="D1556" i="1"/>
  <c r="D1554" i="1"/>
  <c r="J1554" i="1" s="1"/>
  <c r="C1554" i="1"/>
  <c r="D1553" i="1"/>
  <c r="C1553" i="1"/>
  <c r="D1552" i="1"/>
  <c r="J1552" i="1" s="1"/>
  <c r="C1552" i="1"/>
  <c r="D1551" i="1"/>
  <c r="C1551" i="1"/>
  <c r="D1550" i="1"/>
  <c r="J1550" i="1" s="1"/>
  <c r="C1550" i="1"/>
  <c r="D1549" i="1"/>
  <c r="C1549" i="1"/>
  <c r="D1548" i="1"/>
  <c r="J1548" i="1" s="1"/>
  <c r="C1548" i="1"/>
  <c r="D1547" i="1"/>
  <c r="C1547" i="1"/>
  <c r="D1546" i="1"/>
  <c r="C1546" i="1"/>
  <c r="J1546" i="1" s="1"/>
  <c r="J1545" i="1"/>
  <c r="D1545" i="1"/>
  <c r="C1545" i="1"/>
  <c r="D1544" i="1"/>
  <c r="C1544" i="1"/>
  <c r="D1543" i="1"/>
  <c r="C1543" i="1"/>
  <c r="J1543" i="1" s="1"/>
  <c r="J1542" i="1"/>
  <c r="D1542" i="1"/>
  <c r="C1542" i="1"/>
  <c r="D1541" i="1"/>
  <c r="C1541" i="1"/>
  <c r="G1540" i="1"/>
  <c r="D1540" i="1"/>
  <c r="C1540" i="1"/>
  <c r="H1540" i="1" s="1"/>
  <c r="D1539" i="1"/>
  <c r="G1536" i="1"/>
  <c r="D1536" i="1"/>
  <c r="C1536" i="1"/>
  <c r="H1536" i="1" s="1"/>
  <c r="D1535" i="1"/>
  <c r="C1535" i="1"/>
  <c r="H1534" i="1"/>
  <c r="G1534" i="1"/>
  <c r="D1534" i="1"/>
  <c r="C1534" i="1"/>
  <c r="D1533" i="1"/>
  <c r="C1533" i="1"/>
  <c r="D1532" i="1"/>
  <c r="C1532" i="1"/>
  <c r="G1531" i="1"/>
  <c r="D1531" i="1"/>
  <c r="C1531" i="1"/>
  <c r="H1531" i="1" s="1"/>
  <c r="G1530" i="1"/>
  <c r="D1530" i="1"/>
  <c r="C1530" i="1"/>
  <c r="H1530" i="1" s="1"/>
  <c r="D1529" i="1"/>
  <c r="C1529" i="1"/>
  <c r="G1528" i="1"/>
  <c r="D1528" i="1"/>
  <c r="C1528" i="1"/>
  <c r="H1528" i="1" s="1"/>
  <c r="D1527" i="1"/>
  <c r="C1527" i="1"/>
  <c r="D1526" i="1"/>
  <c r="C1526" i="1"/>
  <c r="H1526" i="1" s="1"/>
  <c r="D1525" i="1"/>
  <c r="D1524" i="1"/>
  <c r="C1524" i="1"/>
  <c r="D1523" i="1"/>
  <c r="C1523" i="1"/>
  <c r="D1522" i="1"/>
  <c r="C1522" i="1"/>
  <c r="G1522" i="1" s="1"/>
  <c r="G1521" i="1"/>
  <c r="D1521" i="1"/>
  <c r="C1521" i="1"/>
  <c r="D1520" i="1"/>
  <c r="C1520" i="1"/>
  <c r="H1520" i="1" s="1"/>
  <c r="G1519" i="1"/>
  <c r="D1519" i="1"/>
  <c r="C1519" i="1"/>
  <c r="H1519" i="1" s="1"/>
  <c r="D1518" i="1"/>
  <c r="C1518" i="1"/>
  <c r="G1517" i="1"/>
  <c r="D1517" i="1"/>
  <c r="C1517" i="1"/>
  <c r="H1517" i="1" s="1"/>
  <c r="D1516" i="1"/>
  <c r="C1516" i="1"/>
  <c r="D1515" i="1"/>
  <c r="C1515" i="1"/>
  <c r="D1514" i="1"/>
  <c r="C1514" i="1"/>
  <c r="D1513" i="1"/>
  <c r="C1513" i="1"/>
  <c r="G1513" i="1" s="1"/>
  <c r="D1512" i="1"/>
  <c r="C1512" i="1"/>
  <c r="G1512" i="1" s="1"/>
  <c r="D1511" i="1"/>
  <c r="C1511" i="1"/>
  <c r="D1509" i="1"/>
  <c r="C1509" i="1"/>
  <c r="D1508" i="1"/>
  <c r="C1508" i="1"/>
  <c r="H1508" i="1" s="1"/>
  <c r="D1507" i="1"/>
  <c r="C1507" i="1"/>
  <c r="D1506" i="1"/>
  <c r="G1506" i="1" s="1"/>
  <c r="C1506" i="1"/>
  <c r="D1505" i="1"/>
  <c r="C1505" i="1"/>
  <c r="D1504" i="1"/>
  <c r="C1504" i="1"/>
  <c r="G1504" i="1" s="1"/>
  <c r="D1503" i="1"/>
  <c r="G1503" i="1" s="1"/>
  <c r="C1503" i="1"/>
  <c r="D1502" i="1"/>
  <c r="C1502" i="1"/>
  <c r="H1502" i="1" s="1"/>
  <c r="H1501" i="1"/>
  <c r="G1501" i="1"/>
  <c r="D1501" i="1"/>
  <c r="C1501" i="1"/>
  <c r="D1500" i="1"/>
  <c r="C1500" i="1"/>
  <c r="G1499" i="1"/>
  <c r="D1499" i="1"/>
  <c r="C1499" i="1"/>
  <c r="H1499" i="1" s="1"/>
  <c r="D1498" i="1"/>
  <c r="C1498" i="1"/>
  <c r="D1497" i="1"/>
  <c r="G1497" i="1" s="1"/>
  <c r="C1497" i="1"/>
  <c r="D1496" i="1"/>
  <c r="C1496" i="1"/>
  <c r="D1495" i="1"/>
  <c r="C1495" i="1"/>
  <c r="G1495" i="1" s="1"/>
  <c r="D1494" i="1"/>
  <c r="G1494" i="1" s="1"/>
  <c r="C1494" i="1"/>
  <c r="D1493" i="1"/>
  <c r="C1493" i="1"/>
  <c r="H1493" i="1" s="1"/>
  <c r="H1492" i="1"/>
  <c r="G1492" i="1"/>
  <c r="D1492" i="1"/>
  <c r="C1492" i="1"/>
  <c r="D1491" i="1"/>
  <c r="C1491" i="1"/>
  <c r="G1490" i="1"/>
  <c r="D1490" i="1"/>
  <c r="C1490" i="1"/>
  <c r="H1490" i="1" s="1"/>
  <c r="D1489" i="1"/>
  <c r="C1489" i="1"/>
  <c r="D1488" i="1"/>
  <c r="G1488" i="1" s="1"/>
  <c r="C1488" i="1"/>
  <c r="D1487" i="1"/>
  <c r="C1487" i="1"/>
  <c r="D1486" i="1"/>
  <c r="C1486" i="1"/>
  <c r="G1486" i="1" s="1"/>
  <c r="D1485" i="1"/>
  <c r="G1485" i="1" s="1"/>
  <c r="C1485" i="1"/>
  <c r="D1484" i="1"/>
  <c r="C1484" i="1"/>
  <c r="H1484" i="1" s="1"/>
  <c r="H1483" i="1"/>
  <c r="G1483" i="1"/>
  <c r="D1483" i="1"/>
  <c r="C1483" i="1"/>
  <c r="D1482" i="1"/>
  <c r="C1482" i="1"/>
  <c r="G1481" i="1"/>
  <c r="D1481" i="1"/>
  <c r="C1481" i="1"/>
  <c r="H1481" i="1" s="1"/>
  <c r="D1480" i="1"/>
  <c r="C1480" i="1"/>
  <c r="H1480" i="1" s="1"/>
  <c r="D1479" i="1"/>
  <c r="G1479" i="1" s="1"/>
  <c r="C1479" i="1"/>
  <c r="G1478" i="1"/>
  <c r="D1478" i="1"/>
  <c r="C1478" i="1"/>
  <c r="H1478" i="1" s="1"/>
  <c r="D1477" i="1"/>
  <c r="C1477" i="1"/>
  <c r="D1476" i="1"/>
  <c r="C1476" i="1"/>
  <c r="D1475" i="1"/>
  <c r="C1475" i="1"/>
  <c r="D1474" i="1"/>
  <c r="C1474" i="1"/>
  <c r="H1474" i="1" s="1"/>
  <c r="D1473" i="1"/>
  <c r="C1473" i="1"/>
  <c r="G1472" i="1"/>
  <c r="D1472" i="1"/>
  <c r="C1472" i="1"/>
  <c r="H1472" i="1" s="1"/>
  <c r="D1471" i="1"/>
  <c r="C1471" i="1"/>
  <c r="H1471" i="1" s="1"/>
  <c r="D1470" i="1"/>
  <c r="G1470" i="1" s="1"/>
  <c r="C1470" i="1"/>
  <c r="G1469" i="1"/>
  <c r="D1469" i="1"/>
  <c r="C1469" i="1"/>
  <c r="H1469" i="1" s="1"/>
  <c r="D1468" i="1"/>
  <c r="C1468" i="1"/>
  <c r="D1467" i="1"/>
  <c r="G1467" i="1" s="1"/>
  <c r="C1467" i="1"/>
  <c r="D1466" i="1"/>
  <c r="C1466" i="1"/>
  <c r="H1465" i="1"/>
  <c r="G1465" i="1"/>
  <c r="D1465" i="1"/>
  <c r="C1465" i="1"/>
  <c r="D1464" i="1"/>
  <c r="C1464" i="1"/>
  <c r="G1463" i="1"/>
  <c r="D1463" i="1"/>
  <c r="C1463" i="1"/>
  <c r="H1463" i="1" s="1"/>
  <c r="D1462" i="1"/>
  <c r="C1462" i="1"/>
  <c r="H1462" i="1" s="1"/>
  <c r="D1461" i="1"/>
  <c r="G1461" i="1" s="1"/>
  <c r="C1461" i="1"/>
  <c r="G1460" i="1"/>
  <c r="D1460" i="1"/>
  <c r="C1460" i="1"/>
  <c r="H1460" i="1" s="1"/>
  <c r="D1459" i="1"/>
  <c r="C1459" i="1"/>
  <c r="D1458" i="1"/>
  <c r="G1458" i="1" s="1"/>
  <c r="C1458" i="1"/>
  <c r="D1457" i="1"/>
  <c r="C1457" i="1"/>
  <c r="H1456" i="1"/>
  <c r="G1456" i="1"/>
  <c r="D1456" i="1"/>
  <c r="C1456" i="1"/>
  <c r="D1455" i="1"/>
  <c r="C1455" i="1"/>
  <c r="G1454" i="1"/>
  <c r="D1454" i="1"/>
  <c r="C1454" i="1"/>
  <c r="H1454" i="1" s="1"/>
  <c r="D1453" i="1"/>
  <c r="C1453" i="1"/>
  <c r="H1453" i="1" s="1"/>
  <c r="D1452" i="1"/>
  <c r="G1452" i="1" s="1"/>
  <c r="C1452" i="1"/>
  <c r="D1451" i="1"/>
  <c r="C1451" i="1"/>
  <c r="H1451" i="1" s="1"/>
  <c r="D1450" i="1"/>
  <c r="C1450" i="1"/>
  <c r="D1449" i="1"/>
  <c r="G1449" i="1" s="1"/>
  <c r="C1449" i="1"/>
  <c r="D1448" i="1"/>
  <c r="C1448" i="1"/>
  <c r="H1448" i="1" s="1"/>
  <c r="D1447" i="1"/>
  <c r="C1447" i="1"/>
  <c r="G1447" i="1" s="1"/>
  <c r="D1446" i="1"/>
  <c r="C1446" i="1"/>
  <c r="D1445" i="1"/>
  <c r="C1445" i="1"/>
  <c r="H1445" i="1" s="1"/>
  <c r="D1444" i="1"/>
  <c r="C1444" i="1"/>
  <c r="H1444" i="1" s="1"/>
  <c r="D1443" i="1"/>
  <c r="G1443" i="1" s="1"/>
  <c r="C1443" i="1"/>
  <c r="D1442" i="1"/>
  <c r="C1442" i="1"/>
  <c r="H1442" i="1" s="1"/>
  <c r="G1441" i="1"/>
  <c r="D1441" i="1"/>
  <c r="C1441" i="1"/>
  <c r="H1441" i="1" s="1"/>
  <c r="D1440" i="1"/>
  <c r="G1440" i="1" s="1"/>
  <c r="C1440" i="1"/>
  <c r="G1439" i="1"/>
  <c r="D1439" i="1"/>
  <c r="C1439" i="1"/>
  <c r="H1439" i="1" s="1"/>
  <c r="D1438" i="1"/>
  <c r="C1438" i="1"/>
  <c r="H1438" i="1" s="1"/>
  <c r="D1437" i="1"/>
  <c r="C1437" i="1"/>
  <c r="D1436" i="1"/>
  <c r="C1436" i="1"/>
  <c r="H1436" i="1" s="1"/>
  <c r="G1435" i="1"/>
  <c r="D1435" i="1"/>
  <c r="C1435" i="1"/>
  <c r="H1435" i="1" s="1"/>
  <c r="D1434" i="1"/>
  <c r="G1434" i="1" s="1"/>
  <c r="C1434" i="1"/>
  <c r="G1433" i="1"/>
  <c r="D1433" i="1"/>
  <c r="C1433" i="1"/>
  <c r="H1433" i="1" s="1"/>
  <c r="G1432" i="1"/>
  <c r="D1432" i="1"/>
  <c r="C1432" i="1"/>
  <c r="H1432" i="1" s="1"/>
  <c r="D1430" i="1"/>
  <c r="C1430" i="1"/>
  <c r="H1430" i="1" s="1"/>
  <c r="H1429" i="1"/>
  <c r="G1429" i="1"/>
  <c r="D1429" i="1"/>
  <c r="C1429" i="1"/>
  <c r="D1428" i="1"/>
  <c r="C1428" i="1"/>
  <c r="D1427" i="1"/>
  <c r="C1427" i="1"/>
  <c r="H1427" i="1" s="1"/>
  <c r="D1426" i="1"/>
  <c r="C1426" i="1"/>
  <c r="H1426" i="1" s="1"/>
  <c r="D1425" i="1"/>
  <c r="G1425" i="1" s="1"/>
  <c r="C1425" i="1"/>
  <c r="G1424" i="1"/>
  <c r="D1424" i="1"/>
  <c r="C1424" i="1"/>
  <c r="H1424" i="1" s="1"/>
  <c r="D1423" i="1"/>
  <c r="C1423" i="1"/>
  <c r="H1423" i="1" s="1"/>
  <c r="G1422" i="1"/>
  <c r="D1422" i="1"/>
  <c r="C1422" i="1"/>
  <c r="D1421" i="1"/>
  <c r="C1421" i="1"/>
  <c r="H1421" i="1" s="1"/>
  <c r="H1420" i="1"/>
  <c r="D1420" i="1"/>
  <c r="C1420" i="1"/>
  <c r="G1420" i="1" s="1"/>
  <c r="D1419" i="1"/>
  <c r="C1419" i="1"/>
  <c r="G1418" i="1"/>
  <c r="D1418" i="1"/>
  <c r="C1418" i="1"/>
  <c r="H1418" i="1" s="1"/>
  <c r="D1417" i="1"/>
  <c r="C1417" i="1"/>
  <c r="H1417" i="1" s="1"/>
  <c r="D1416" i="1"/>
  <c r="C1416" i="1"/>
  <c r="D1415" i="1"/>
  <c r="C1415" i="1"/>
  <c r="H1415" i="1" s="1"/>
  <c r="G1414" i="1"/>
  <c r="D1414" i="1"/>
  <c r="C1414" i="1"/>
  <c r="H1414" i="1" s="1"/>
  <c r="D1413" i="1"/>
  <c r="C1413" i="1"/>
  <c r="G1413" i="1" s="1"/>
  <c r="D1412" i="1"/>
  <c r="G1412" i="1" s="1"/>
  <c r="C1412" i="1"/>
  <c r="D1411" i="1"/>
  <c r="C1411" i="1"/>
  <c r="G1411" i="1" s="1"/>
  <c r="D1410" i="1"/>
  <c r="C1410" i="1"/>
  <c r="D1409" i="1"/>
  <c r="G1409" i="1" s="1"/>
  <c r="C1409" i="1"/>
  <c r="G1408" i="1"/>
  <c r="D1408" i="1"/>
  <c r="C1408" i="1"/>
  <c r="H1408" i="1" s="1"/>
  <c r="D1407" i="1"/>
  <c r="G1407" i="1" s="1"/>
  <c r="C1407" i="1"/>
  <c r="D1406" i="1"/>
  <c r="C1406" i="1"/>
  <c r="H1406" i="1" s="1"/>
  <c r="D1405" i="1"/>
  <c r="C1405" i="1"/>
  <c r="H1405" i="1" s="1"/>
  <c r="G1404" i="1"/>
  <c r="D1404" i="1"/>
  <c r="C1404" i="1"/>
  <c r="D1403" i="1"/>
  <c r="C1403" i="1"/>
  <c r="H1403" i="1" s="1"/>
  <c r="H1402" i="1"/>
  <c r="G1402" i="1"/>
  <c r="D1402" i="1"/>
  <c r="C1402" i="1"/>
  <c r="D1401" i="1"/>
  <c r="D1400" i="1"/>
  <c r="C1400" i="1"/>
  <c r="H1400" i="1" s="1"/>
  <c r="D1399" i="1"/>
  <c r="C1399" i="1"/>
  <c r="H1399" i="1" s="1"/>
  <c r="D1398" i="1"/>
  <c r="G1398" i="1" s="1"/>
  <c r="C1398" i="1"/>
  <c r="D1397" i="1"/>
  <c r="C1397" i="1"/>
  <c r="D1396" i="1"/>
  <c r="C1396" i="1"/>
  <c r="H1396" i="1" s="1"/>
  <c r="G1395" i="1"/>
  <c r="D1395" i="1"/>
  <c r="C1395" i="1"/>
  <c r="D1394" i="1"/>
  <c r="C1394" i="1"/>
  <c r="H1394" i="1" s="1"/>
  <c r="H1393" i="1"/>
  <c r="D1393" i="1"/>
  <c r="C1393" i="1"/>
  <c r="G1393" i="1" s="1"/>
  <c r="D1392" i="1"/>
  <c r="C1392" i="1"/>
  <c r="D1391" i="1"/>
  <c r="C1391" i="1"/>
  <c r="D1390" i="1"/>
  <c r="C1390" i="1"/>
  <c r="H1390" i="1" s="1"/>
  <c r="D1389" i="1"/>
  <c r="G1389" i="1" s="1"/>
  <c r="C1389" i="1"/>
  <c r="D1388" i="1"/>
  <c r="C1388" i="1"/>
  <c r="H1388" i="1" s="1"/>
  <c r="D1387" i="1"/>
  <c r="C1387" i="1"/>
  <c r="H1387" i="1" s="1"/>
  <c r="D1386" i="1"/>
  <c r="C1386" i="1"/>
  <c r="G1386" i="1" s="1"/>
  <c r="D1385" i="1"/>
  <c r="C1385" i="1"/>
  <c r="H1385" i="1" s="1"/>
  <c r="H1384" i="1"/>
  <c r="D1384" i="1"/>
  <c r="C1384" i="1"/>
  <c r="G1384" i="1" s="1"/>
  <c r="D1383" i="1"/>
  <c r="C1383" i="1"/>
  <c r="D1382" i="1"/>
  <c r="C1382" i="1"/>
  <c r="D1381" i="1"/>
  <c r="C1381" i="1"/>
  <c r="H1381" i="1" s="1"/>
  <c r="D1380" i="1"/>
  <c r="C1380" i="1"/>
  <c r="D1379" i="1"/>
  <c r="C1379" i="1"/>
  <c r="H1379" i="1" s="1"/>
  <c r="D1378" i="1"/>
  <c r="C1378" i="1"/>
  <c r="H1378" i="1" s="1"/>
  <c r="D1377" i="1"/>
  <c r="C1377" i="1"/>
  <c r="G1377" i="1" s="1"/>
  <c r="D1376" i="1"/>
  <c r="C1376" i="1"/>
  <c r="H1376" i="1" s="1"/>
  <c r="D1375" i="1"/>
  <c r="C1375" i="1"/>
  <c r="H1375" i="1" s="1"/>
  <c r="D1374" i="1"/>
  <c r="C1374" i="1"/>
  <c r="D1373" i="1"/>
  <c r="C1373" i="1"/>
  <c r="H1373" i="1" s="1"/>
  <c r="D1372" i="1"/>
  <c r="C1372" i="1"/>
  <c r="D1371" i="1"/>
  <c r="C1371" i="1"/>
  <c r="D1370" i="1"/>
  <c r="C1370" i="1"/>
  <c r="G1370" i="1" s="1"/>
  <c r="D1369" i="1"/>
  <c r="C1369" i="1"/>
  <c r="G1369" i="1" s="1"/>
  <c r="D1368" i="1"/>
  <c r="C1368" i="1"/>
  <c r="H1368" i="1" s="1"/>
  <c r="D1367" i="1"/>
  <c r="C1367" i="1"/>
  <c r="H1367" i="1" s="1"/>
  <c r="D1366" i="1"/>
  <c r="C1366" i="1"/>
  <c r="H1366" i="1" s="1"/>
  <c r="G1365" i="1"/>
  <c r="D1365" i="1"/>
  <c r="C1365" i="1"/>
  <c r="D1364" i="1"/>
  <c r="C1364" i="1"/>
  <c r="G1364" i="1" s="1"/>
  <c r="D1363" i="1"/>
  <c r="C1363" i="1"/>
  <c r="H1363" i="1" s="1"/>
  <c r="D1362" i="1"/>
  <c r="C1362" i="1"/>
  <c r="D1361" i="1"/>
  <c r="C1361" i="1"/>
  <c r="H1361" i="1" s="1"/>
  <c r="G1360" i="1"/>
  <c r="D1360" i="1"/>
  <c r="C1360" i="1"/>
  <c r="H1360" i="1" s="1"/>
  <c r="D1359" i="1"/>
  <c r="C1359" i="1"/>
  <c r="D1358" i="1"/>
  <c r="C1358" i="1"/>
  <c r="H1358" i="1" s="1"/>
  <c r="D1357" i="1"/>
  <c r="C1357" i="1"/>
  <c r="G1357" i="1" s="1"/>
  <c r="D1356" i="1"/>
  <c r="C1356" i="1"/>
  <c r="H1356" i="1" s="1"/>
  <c r="H1355" i="1"/>
  <c r="D1355" i="1"/>
  <c r="C1355" i="1"/>
  <c r="G1355" i="1" s="1"/>
  <c r="D1354" i="1"/>
  <c r="C1354" i="1"/>
  <c r="H1354" i="1" s="1"/>
  <c r="D1353" i="1"/>
  <c r="C1353" i="1"/>
  <c r="D1352" i="1"/>
  <c r="C1352" i="1"/>
  <c r="G1352" i="1" s="1"/>
  <c r="D1351" i="1"/>
  <c r="C1351" i="1"/>
  <c r="D1350" i="1"/>
  <c r="C1350" i="1"/>
  <c r="H1350" i="1" s="1"/>
  <c r="D1349" i="1"/>
  <c r="C1349" i="1"/>
  <c r="H1349" i="1" s="1"/>
  <c r="D1348" i="1"/>
  <c r="C1348" i="1"/>
  <c r="H1348" i="1" s="1"/>
  <c r="D1347" i="1"/>
  <c r="C1347" i="1"/>
  <c r="D1346" i="1"/>
  <c r="C1346" i="1"/>
  <c r="G1346" i="1" s="1"/>
  <c r="D1345" i="1"/>
  <c r="C1345" i="1"/>
  <c r="D1344" i="1"/>
  <c r="C1344" i="1"/>
  <c r="H1344" i="1" s="1"/>
  <c r="D1343" i="1"/>
  <c r="C1343" i="1"/>
  <c r="H1343" i="1" s="1"/>
  <c r="D1342" i="1"/>
  <c r="C1342" i="1"/>
  <c r="H1342" i="1" s="1"/>
  <c r="D1341" i="1"/>
  <c r="C1341" i="1"/>
  <c r="D1340" i="1"/>
  <c r="C1340" i="1"/>
  <c r="D1339" i="1"/>
  <c r="C1339" i="1"/>
  <c r="H1339" i="1" s="1"/>
  <c r="D1338" i="1"/>
  <c r="C1338" i="1"/>
  <c r="D1337" i="1"/>
  <c r="C1337" i="1"/>
  <c r="H1337" i="1" s="1"/>
  <c r="D1336" i="1"/>
  <c r="C1336" i="1"/>
  <c r="G1336" i="1" s="1"/>
  <c r="D1335" i="1"/>
  <c r="C1335" i="1"/>
  <c r="D1334" i="1"/>
  <c r="C1334" i="1"/>
  <c r="H1334" i="1" s="1"/>
  <c r="D1333" i="1"/>
  <c r="C1333" i="1"/>
  <c r="G1333" i="1" s="1"/>
  <c r="D1332" i="1"/>
  <c r="C1332" i="1"/>
  <c r="H1332" i="1" s="1"/>
  <c r="D1331" i="1"/>
  <c r="C1331" i="1"/>
  <c r="H1331" i="1" s="1"/>
  <c r="D1330" i="1"/>
  <c r="C1330" i="1"/>
  <c r="H1330" i="1" s="1"/>
  <c r="D1329" i="1"/>
  <c r="C1329" i="1"/>
  <c r="G1329" i="1" s="1"/>
  <c r="D1328" i="1"/>
  <c r="C1328" i="1"/>
  <c r="G1328" i="1" s="1"/>
  <c r="H1327" i="1"/>
  <c r="D1327" i="1"/>
  <c r="C1327" i="1"/>
  <c r="D1326" i="1"/>
  <c r="C1326" i="1"/>
  <c r="G1326" i="1" s="1"/>
  <c r="D1325" i="1"/>
  <c r="C1325" i="1"/>
  <c r="H1325" i="1" s="1"/>
  <c r="D1324" i="1"/>
  <c r="C1324" i="1"/>
  <c r="H1324" i="1" s="1"/>
  <c r="D1323" i="1"/>
  <c r="C1323" i="1"/>
  <c r="D1322" i="1"/>
  <c r="C1322" i="1"/>
  <c r="G1322" i="1" s="1"/>
  <c r="D1321" i="1"/>
  <c r="C1321" i="1"/>
  <c r="H1321" i="1" s="1"/>
  <c r="D1320" i="1"/>
  <c r="C1320" i="1"/>
  <c r="H1320" i="1" s="1"/>
  <c r="D1319" i="1"/>
  <c r="C1319" i="1"/>
  <c r="G1319" i="1" s="1"/>
  <c r="D1318" i="1"/>
  <c r="C1318" i="1"/>
  <c r="D1317" i="1"/>
  <c r="C1317" i="1"/>
  <c r="D1316" i="1"/>
  <c r="C1316" i="1"/>
  <c r="D1315" i="1"/>
  <c r="C1315" i="1"/>
  <c r="D1314" i="1"/>
  <c r="C1314" i="1"/>
  <c r="D1313" i="1"/>
  <c r="C1313" i="1"/>
  <c r="H1313" i="1" s="1"/>
  <c r="D1312" i="1"/>
  <c r="C1312" i="1"/>
  <c r="H1312" i="1" s="1"/>
  <c r="D1311" i="1"/>
  <c r="C1311" i="1"/>
  <c r="H1311" i="1" s="1"/>
  <c r="D1310" i="1"/>
  <c r="C1310" i="1"/>
  <c r="G1310" i="1" s="1"/>
  <c r="D1309" i="1"/>
  <c r="C1309" i="1"/>
  <c r="H1309" i="1" s="1"/>
  <c r="D1308" i="1"/>
  <c r="C1308" i="1"/>
  <c r="H1308" i="1" s="1"/>
  <c r="D1307" i="1"/>
  <c r="C1307" i="1"/>
  <c r="D1306" i="1"/>
  <c r="C1306" i="1"/>
  <c r="D1305" i="1"/>
  <c r="C1305" i="1"/>
  <c r="G1304" i="1"/>
  <c r="D1304" i="1"/>
  <c r="C1304" i="1"/>
  <c r="H1304" i="1" s="1"/>
  <c r="D1303" i="1"/>
  <c r="C1303" i="1"/>
  <c r="H1303" i="1" s="1"/>
  <c r="D1302" i="1"/>
  <c r="C1302" i="1"/>
  <c r="H1302" i="1" s="1"/>
  <c r="D1301" i="1"/>
  <c r="D1300" i="1"/>
  <c r="D1299" i="1"/>
  <c r="G1299" i="1" s="1"/>
  <c r="C1299" i="1"/>
  <c r="H1298" i="1"/>
  <c r="G1298" i="1"/>
  <c r="D1298" i="1"/>
  <c r="C1298" i="1"/>
  <c r="H1297" i="1"/>
  <c r="D1297" i="1"/>
  <c r="C1297" i="1"/>
  <c r="G1297" i="1" s="1"/>
  <c r="D1296" i="1"/>
  <c r="G1296" i="1" s="1"/>
  <c r="C1296" i="1"/>
  <c r="G1295" i="1"/>
  <c r="D1295" i="1"/>
  <c r="C1295" i="1"/>
  <c r="H1295" i="1" s="1"/>
  <c r="D1294" i="1"/>
  <c r="C1294" i="1"/>
  <c r="H1294" i="1" s="1"/>
  <c r="D1293" i="1"/>
  <c r="C1293" i="1"/>
  <c r="D1292" i="1"/>
  <c r="C1292" i="1"/>
  <c r="G1292" i="1" s="1"/>
  <c r="G1291" i="1"/>
  <c r="D1291" i="1"/>
  <c r="H1291" i="1" s="1"/>
  <c r="C1291" i="1"/>
  <c r="D1290" i="1"/>
  <c r="C1290" i="1"/>
  <c r="G1290" i="1" s="1"/>
  <c r="H1289" i="1"/>
  <c r="G1289" i="1"/>
  <c r="D1289" i="1"/>
  <c r="C1289" i="1"/>
  <c r="H1288" i="1"/>
  <c r="D1288" i="1"/>
  <c r="C1288" i="1"/>
  <c r="G1288" i="1" s="1"/>
  <c r="D1287" i="1"/>
  <c r="C1287" i="1"/>
  <c r="H1286" i="1"/>
  <c r="G1286" i="1"/>
  <c r="D1286" i="1"/>
  <c r="C1286" i="1"/>
  <c r="D1285" i="1"/>
  <c r="H1285" i="1" s="1"/>
  <c r="C1285" i="1"/>
  <c r="D1284" i="1"/>
  <c r="C1284" i="1"/>
  <c r="D1283" i="1"/>
  <c r="C1283" i="1"/>
  <c r="H1283" i="1" s="1"/>
  <c r="D1282" i="1"/>
  <c r="G1282" i="1" s="1"/>
  <c r="C1282" i="1"/>
  <c r="D1281" i="1"/>
  <c r="C1281" i="1"/>
  <c r="G1281" i="1" s="1"/>
  <c r="G1280" i="1"/>
  <c r="D1280" i="1"/>
  <c r="C1280" i="1"/>
  <c r="H1280" i="1" s="1"/>
  <c r="D1279" i="1"/>
  <c r="C1279" i="1"/>
  <c r="D1278" i="1"/>
  <c r="D1277" i="1"/>
  <c r="C1277" i="1"/>
  <c r="G1276" i="1"/>
  <c r="D1276" i="1"/>
  <c r="C1276" i="1"/>
  <c r="H1276" i="1" s="1"/>
  <c r="D1275" i="1"/>
  <c r="G1275" i="1" s="1"/>
  <c r="C1275" i="1"/>
  <c r="H1274" i="1"/>
  <c r="D1274" i="1"/>
  <c r="C1274" i="1"/>
  <c r="G1274" i="1" s="1"/>
  <c r="H1273" i="1"/>
  <c r="D1273" i="1"/>
  <c r="C1273" i="1"/>
  <c r="G1273" i="1" s="1"/>
  <c r="D1272" i="1"/>
  <c r="C1272" i="1"/>
  <c r="G1271" i="1"/>
  <c r="D1271" i="1"/>
  <c r="C1271" i="1"/>
  <c r="H1271" i="1" s="1"/>
  <c r="D1270" i="1"/>
  <c r="C1270" i="1"/>
  <c r="H1270" i="1" s="1"/>
  <c r="D1269" i="1"/>
  <c r="C1269" i="1"/>
  <c r="H1268" i="1"/>
  <c r="D1268" i="1"/>
  <c r="C1268" i="1"/>
  <c r="G1268" i="1" s="1"/>
  <c r="D1267" i="1"/>
  <c r="C1267" i="1"/>
  <c r="D1266" i="1"/>
  <c r="G1266" i="1" s="1"/>
  <c r="C1266" i="1"/>
  <c r="D1265" i="1"/>
  <c r="C1265" i="1"/>
  <c r="H1265" i="1" s="1"/>
  <c r="D1264" i="1"/>
  <c r="G1264" i="1" s="1"/>
  <c r="C1264" i="1"/>
  <c r="D1263" i="1"/>
  <c r="C1263" i="1"/>
  <c r="D1262" i="1"/>
  <c r="H1262" i="1" s="1"/>
  <c r="C1262" i="1"/>
  <c r="D1261" i="1"/>
  <c r="C1261" i="1"/>
  <c r="C1260" i="1"/>
  <c r="G1258" i="1"/>
  <c r="D1258" i="1"/>
  <c r="C1258" i="1"/>
  <c r="H1258" i="1" s="1"/>
  <c r="D1257" i="1"/>
  <c r="C1257" i="1"/>
  <c r="D1256" i="1"/>
  <c r="C1256" i="1"/>
  <c r="D1254" i="1"/>
  <c r="C1254" i="1"/>
  <c r="D1253" i="1"/>
  <c r="C1253" i="1"/>
  <c r="H1253" i="1" s="1"/>
  <c r="D1252" i="1"/>
  <c r="D1251" i="1"/>
  <c r="C1251" i="1"/>
  <c r="H1250" i="1"/>
  <c r="D1250" i="1"/>
  <c r="C1250" i="1"/>
  <c r="G1250" i="1" s="1"/>
  <c r="H1249" i="1"/>
  <c r="D1249" i="1"/>
  <c r="G1249" i="1" s="1"/>
  <c r="C1249" i="1"/>
  <c r="D1248" i="1"/>
  <c r="C1248" i="1"/>
  <c r="G1247" i="1"/>
  <c r="D1247" i="1"/>
  <c r="C1247" i="1"/>
  <c r="H1247" i="1" s="1"/>
  <c r="D1246" i="1"/>
  <c r="C1246" i="1"/>
  <c r="D1245" i="1"/>
  <c r="C1245" i="1"/>
  <c r="H1244" i="1"/>
  <c r="G1244" i="1"/>
  <c r="D1244" i="1"/>
  <c r="C1244" i="1"/>
  <c r="H1243" i="1"/>
  <c r="D1243" i="1"/>
  <c r="C1243" i="1"/>
  <c r="G1243" i="1" s="1"/>
  <c r="D1242" i="1"/>
  <c r="C1242" i="1"/>
  <c r="G1241" i="1"/>
  <c r="D1241" i="1"/>
  <c r="C1241" i="1"/>
  <c r="H1241" i="1" s="1"/>
  <c r="D1240" i="1"/>
  <c r="C1240" i="1"/>
  <c r="D1239" i="1"/>
  <c r="G1239" i="1" s="1"/>
  <c r="C1239" i="1"/>
  <c r="H1238" i="1"/>
  <c r="D1238" i="1"/>
  <c r="C1238" i="1"/>
  <c r="G1238" i="1" s="1"/>
  <c r="D1237" i="1"/>
  <c r="H1237" i="1" s="1"/>
  <c r="C1237" i="1"/>
  <c r="D1236" i="1"/>
  <c r="C1236" i="1"/>
  <c r="H1236" i="1" s="1"/>
  <c r="G1235" i="1"/>
  <c r="D1235" i="1"/>
  <c r="C1235" i="1"/>
  <c r="H1235" i="1" s="1"/>
  <c r="D1234" i="1"/>
  <c r="C1234" i="1"/>
  <c r="H1234" i="1" s="1"/>
  <c r="D1233" i="1"/>
  <c r="C1233" i="1"/>
  <c r="H1232" i="1"/>
  <c r="D1232" i="1"/>
  <c r="C1232" i="1"/>
  <c r="G1232" i="1" s="1"/>
  <c r="D1231" i="1"/>
  <c r="C1231" i="1"/>
  <c r="D1230" i="1"/>
  <c r="C1230" i="1"/>
  <c r="H1230" i="1" s="1"/>
  <c r="D1229" i="1"/>
  <c r="C1229" i="1"/>
  <c r="D1228" i="1"/>
  <c r="C1228" i="1"/>
  <c r="H1228" i="1" s="1"/>
  <c r="D1227" i="1"/>
  <c r="C1227" i="1"/>
  <c r="G1227" i="1" s="1"/>
  <c r="H1226" i="1"/>
  <c r="G1226" i="1"/>
  <c r="D1226" i="1"/>
  <c r="C1226" i="1"/>
  <c r="D1225" i="1"/>
  <c r="H1225" i="1" s="1"/>
  <c r="C1225" i="1"/>
  <c r="G1225" i="1" s="1"/>
  <c r="D1224" i="1"/>
  <c r="C1224" i="1"/>
  <c r="H1224" i="1" s="1"/>
  <c r="D1223" i="1"/>
  <c r="C1223" i="1"/>
  <c r="D1222" i="1"/>
  <c r="C1222" i="1"/>
  <c r="H1222" i="1" s="1"/>
  <c r="D1221" i="1"/>
  <c r="G1221" i="1" s="1"/>
  <c r="C1221" i="1"/>
  <c r="H1220" i="1"/>
  <c r="D1220" i="1"/>
  <c r="C1220" i="1"/>
  <c r="G1220" i="1" s="1"/>
  <c r="H1219" i="1"/>
  <c r="D1219" i="1"/>
  <c r="C1219" i="1"/>
  <c r="G1219" i="1" s="1"/>
  <c r="G1218" i="1"/>
  <c r="D1218" i="1"/>
  <c r="C1218" i="1"/>
  <c r="H1218" i="1" s="1"/>
  <c r="D1217" i="1"/>
  <c r="C1217" i="1"/>
  <c r="G1216" i="1"/>
  <c r="D1216" i="1"/>
  <c r="C1216" i="1"/>
  <c r="H1216" i="1" s="1"/>
  <c r="D1215" i="1"/>
  <c r="C1215" i="1"/>
  <c r="H1214" i="1"/>
  <c r="D1214" i="1"/>
  <c r="C1214" i="1"/>
  <c r="G1214" i="1" s="1"/>
  <c r="D1213" i="1"/>
  <c r="G1213" i="1" s="1"/>
  <c r="C1213" i="1"/>
  <c r="G1212" i="1"/>
  <c r="D1212" i="1"/>
  <c r="C1212" i="1"/>
  <c r="H1212" i="1" s="1"/>
  <c r="D1211" i="1"/>
  <c r="C1211" i="1"/>
  <c r="H1211" i="1" s="1"/>
  <c r="G1210" i="1"/>
  <c r="D1210" i="1"/>
  <c r="C1210" i="1"/>
  <c r="H1210" i="1" s="1"/>
  <c r="D1209" i="1"/>
  <c r="C1209" i="1"/>
  <c r="G1209" i="1" s="1"/>
  <c r="H1208" i="1"/>
  <c r="G1208" i="1"/>
  <c r="D1208" i="1"/>
  <c r="C1208" i="1"/>
  <c r="D1207" i="1"/>
  <c r="D1206" i="1"/>
  <c r="C1206" i="1"/>
  <c r="D1205" i="1"/>
  <c r="C1205" i="1"/>
  <c r="H1205" i="1" s="1"/>
  <c r="D1204" i="1"/>
  <c r="C1204" i="1"/>
  <c r="D1203" i="1"/>
  <c r="C1203" i="1"/>
  <c r="H1202" i="1"/>
  <c r="D1202" i="1"/>
  <c r="C1202" i="1"/>
  <c r="G1202" i="1" s="1"/>
  <c r="D1201" i="1"/>
  <c r="C1201" i="1"/>
  <c r="G1201" i="1" s="1"/>
  <c r="D1200" i="1"/>
  <c r="C1200" i="1"/>
  <c r="G1199" i="1"/>
  <c r="D1199" i="1"/>
  <c r="C1199" i="1"/>
  <c r="H1199" i="1" s="1"/>
  <c r="D1198" i="1"/>
  <c r="C1198" i="1"/>
  <c r="D1197" i="1"/>
  <c r="C1197" i="1"/>
  <c r="H1196" i="1"/>
  <c r="D1196" i="1"/>
  <c r="C1196" i="1"/>
  <c r="G1196" i="1" s="1"/>
  <c r="H1195" i="1"/>
  <c r="D1195" i="1"/>
  <c r="G1195" i="1" s="1"/>
  <c r="C1195" i="1"/>
  <c r="D1194" i="1"/>
  <c r="C1194" i="1"/>
  <c r="D1193" i="1"/>
  <c r="C1193" i="1"/>
  <c r="H1193" i="1" s="1"/>
  <c r="D1192" i="1"/>
  <c r="G1192" i="1" s="1"/>
  <c r="C1192" i="1"/>
  <c r="D1191" i="1"/>
  <c r="C1191" i="1"/>
  <c r="G1191" i="1" s="1"/>
  <c r="H1190" i="1"/>
  <c r="G1190" i="1"/>
  <c r="D1190" i="1"/>
  <c r="C1190" i="1"/>
  <c r="D1189" i="1"/>
  <c r="C1189" i="1"/>
  <c r="G1188" i="1"/>
  <c r="D1188" i="1"/>
  <c r="C1188" i="1"/>
  <c r="H1188" i="1" s="1"/>
  <c r="D1187" i="1"/>
  <c r="C1187" i="1"/>
  <c r="H1187" i="1" s="1"/>
  <c r="G1186" i="1"/>
  <c r="D1186" i="1"/>
  <c r="C1186" i="1"/>
  <c r="H1186" i="1" s="1"/>
  <c r="D1185" i="1"/>
  <c r="G1185" i="1" s="1"/>
  <c r="C1185" i="1"/>
  <c r="H1184" i="1"/>
  <c r="D1184" i="1"/>
  <c r="C1184" i="1"/>
  <c r="G1184" i="1" s="1"/>
  <c r="D1183" i="1"/>
  <c r="H1183" i="1" s="1"/>
  <c r="C1183" i="1"/>
  <c r="D1182" i="1"/>
  <c r="G1179" i="1"/>
  <c r="D1179" i="1"/>
  <c r="C1179" i="1"/>
  <c r="H1179" i="1" s="1"/>
  <c r="D1178" i="1"/>
  <c r="C1178" i="1"/>
  <c r="D1177" i="1"/>
  <c r="C1177" i="1"/>
  <c r="H1177" i="1" s="1"/>
  <c r="D1176" i="1"/>
  <c r="C1176" i="1"/>
  <c r="G1176" i="1" s="1"/>
  <c r="D1175" i="1"/>
  <c r="C1175" i="1"/>
  <c r="H1175" i="1" s="1"/>
  <c r="D1174" i="1"/>
  <c r="C1174" i="1"/>
  <c r="D1173" i="1"/>
  <c r="C1173" i="1"/>
  <c r="H1173" i="1" s="1"/>
  <c r="D1172" i="1"/>
  <c r="C1172" i="1"/>
  <c r="D1171" i="1"/>
  <c r="C1171" i="1"/>
  <c r="H1171" i="1" s="1"/>
  <c r="D1170" i="1"/>
  <c r="D1169" i="1"/>
  <c r="C1169" i="1"/>
  <c r="G1169" i="1" s="1"/>
  <c r="D1168" i="1"/>
  <c r="C1168" i="1"/>
  <c r="D1167" i="1"/>
  <c r="H1167" i="1" s="1"/>
  <c r="C1167" i="1"/>
  <c r="D1166" i="1"/>
  <c r="C1166" i="1"/>
  <c r="D1165" i="1"/>
  <c r="C1165" i="1"/>
  <c r="H1164" i="1"/>
  <c r="D1164" i="1"/>
  <c r="C1164" i="1"/>
  <c r="G1164" i="1" s="1"/>
  <c r="D1163" i="1"/>
  <c r="C1163" i="1"/>
  <c r="H1162" i="1"/>
  <c r="D1162" i="1"/>
  <c r="C1162" i="1"/>
  <c r="G1162" i="1" s="1"/>
  <c r="D1161" i="1"/>
  <c r="C1161" i="1"/>
  <c r="D1160" i="1"/>
  <c r="C1160" i="1"/>
  <c r="G1160" i="1" s="1"/>
  <c r="D1159" i="1"/>
  <c r="C1159" i="1"/>
  <c r="G1159" i="1" s="1"/>
  <c r="D1158" i="1"/>
  <c r="H1158" i="1" s="1"/>
  <c r="C1158" i="1"/>
  <c r="D1157" i="1"/>
  <c r="C1157" i="1"/>
  <c r="H1157" i="1" s="1"/>
  <c r="D1156" i="1"/>
  <c r="C1156" i="1"/>
  <c r="D1155" i="1"/>
  <c r="C1155" i="1"/>
  <c r="D1154" i="1"/>
  <c r="C1154" i="1"/>
  <c r="H1153" i="1"/>
  <c r="D1153" i="1"/>
  <c r="C1153" i="1"/>
  <c r="G1153" i="1" s="1"/>
  <c r="D1151" i="1"/>
  <c r="C1151" i="1"/>
  <c r="G1151" i="1" s="1"/>
  <c r="D1150" i="1"/>
  <c r="H1150" i="1" s="1"/>
  <c r="C1150" i="1"/>
  <c r="D1149" i="1"/>
  <c r="H1149" i="1" s="1"/>
  <c r="C1149" i="1"/>
  <c r="H1148" i="1"/>
  <c r="D1148" i="1"/>
  <c r="C1148" i="1"/>
  <c r="D1147" i="1"/>
  <c r="H1147" i="1" s="1"/>
  <c r="C1147" i="1"/>
  <c r="H1146" i="1"/>
  <c r="G1146" i="1"/>
  <c r="D1146" i="1"/>
  <c r="C1146" i="1"/>
  <c r="D1145" i="1"/>
  <c r="C1145" i="1"/>
  <c r="H1144" i="1"/>
  <c r="D1144" i="1"/>
  <c r="C1144" i="1"/>
  <c r="G1144" i="1" s="1"/>
  <c r="D1143" i="1"/>
  <c r="C1143" i="1"/>
  <c r="D1142" i="1"/>
  <c r="C1142" i="1"/>
  <c r="G1142" i="1" s="1"/>
  <c r="D1141" i="1"/>
  <c r="H1141" i="1" s="1"/>
  <c r="C1141" i="1"/>
  <c r="D1140" i="1"/>
  <c r="D1139" i="1"/>
  <c r="C1139" i="1"/>
  <c r="D1138" i="1"/>
  <c r="H1138" i="1" s="1"/>
  <c r="C1138" i="1"/>
  <c r="G1138" i="1" s="1"/>
  <c r="D1137" i="1"/>
  <c r="H1137" i="1" s="1"/>
  <c r="C1137" i="1"/>
  <c r="D1136" i="1"/>
  <c r="C1136" i="1"/>
  <c r="H1135" i="1"/>
  <c r="D1135" i="1"/>
  <c r="C1135" i="1"/>
  <c r="G1134" i="1"/>
  <c r="D1134" i="1"/>
  <c r="H1134" i="1" s="1"/>
  <c r="C1134" i="1"/>
  <c r="H1133" i="1"/>
  <c r="D1133" i="1"/>
  <c r="C1133" i="1"/>
  <c r="G1133" i="1" s="1"/>
  <c r="H1132" i="1"/>
  <c r="D1132" i="1"/>
  <c r="C1132" i="1"/>
  <c r="G1132" i="1" s="1"/>
  <c r="H1131" i="1"/>
  <c r="D1131" i="1"/>
  <c r="G1131" i="1" s="1"/>
  <c r="C1131" i="1"/>
  <c r="D1130" i="1"/>
  <c r="C1130" i="1"/>
  <c r="D1129" i="1"/>
  <c r="H1129" i="1" s="1"/>
  <c r="C1129" i="1"/>
  <c r="G1129" i="1" s="1"/>
  <c r="D1128" i="1"/>
  <c r="H1128" i="1" s="1"/>
  <c r="C1128" i="1"/>
  <c r="D1127" i="1"/>
  <c r="C1127" i="1"/>
  <c r="H1126" i="1"/>
  <c r="D1126" i="1"/>
  <c r="C1126" i="1"/>
  <c r="G1125" i="1"/>
  <c r="D1125" i="1"/>
  <c r="H1125" i="1" s="1"/>
  <c r="C1125" i="1"/>
  <c r="H1124" i="1"/>
  <c r="D1124" i="1"/>
  <c r="C1124" i="1"/>
  <c r="G1124" i="1" s="1"/>
  <c r="H1123" i="1"/>
  <c r="D1123" i="1"/>
  <c r="C1123" i="1"/>
  <c r="G1123" i="1" s="1"/>
  <c r="H1122" i="1"/>
  <c r="D1122" i="1"/>
  <c r="G1122" i="1" s="1"/>
  <c r="C1122" i="1"/>
  <c r="D1121" i="1"/>
  <c r="C1121" i="1"/>
  <c r="D1120" i="1"/>
  <c r="H1120" i="1" s="1"/>
  <c r="C1120" i="1"/>
  <c r="G1120" i="1" s="1"/>
  <c r="D1119" i="1"/>
  <c r="H1119" i="1" s="1"/>
  <c r="C1119" i="1"/>
  <c r="D1118" i="1"/>
  <c r="C1118" i="1"/>
  <c r="H1117" i="1"/>
  <c r="D1117" i="1"/>
  <c r="C1117" i="1"/>
  <c r="G1116" i="1"/>
  <c r="D1116" i="1"/>
  <c r="H1116" i="1" s="1"/>
  <c r="C1116" i="1"/>
  <c r="H1115" i="1"/>
  <c r="D1115" i="1"/>
  <c r="C1115" i="1"/>
  <c r="G1115" i="1" s="1"/>
  <c r="H1114" i="1"/>
  <c r="D1114" i="1"/>
  <c r="C1114" i="1"/>
  <c r="G1114" i="1" s="1"/>
  <c r="H1113" i="1"/>
  <c r="D1113" i="1"/>
  <c r="G1113" i="1" s="1"/>
  <c r="C1113" i="1"/>
  <c r="D1112" i="1"/>
  <c r="C1112" i="1"/>
  <c r="D1111" i="1"/>
  <c r="H1111" i="1" s="1"/>
  <c r="C1111" i="1"/>
  <c r="G1111" i="1" s="1"/>
  <c r="D1110" i="1"/>
  <c r="H1110" i="1" s="1"/>
  <c r="C1110" i="1"/>
  <c r="D1109" i="1"/>
  <c r="C1109" i="1"/>
  <c r="H1108" i="1"/>
  <c r="D1108" i="1"/>
  <c r="C1108" i="1"/>
  <c r="G1107" i="1"/>
  <c r="D1107" i="1"/>
  <c r="H1107" i="1" s="1"/>
  <c r="C1107" i="1"/>
  <c r="H1106" i="1"/>
  <c r="D1106" i="1"/>
  <c r="C1106" i="1"/>
  <c r="G1106" i="1" s="1"/>
  <c r="H1105" i="1"/>
  <c r="D1105" i="1"/>
  <c r="C1105" i="1"/>
  <c r="G1105" i="1" s="1"/>
  <c r="H1104" i="1"/>
  <c r="D1104" i="1"/>
  <c r="G1104" i="1" s="1"/>
  <c r="C1104" i="1"/>
  <c r="D1103" i="1"/>
  <c r="C1103" i="1"/>
  <c r="D1102" i="1"/>
  <c r="H1102" i="1" s="1"/>
  <c r="C1102" i="1"/>
  <c r="G1102" i="1" s="1"/>
  <c r="D1101" i="1"/>
  <c r="H1101" i="1" s="1"/>
  <c r="C1101" i="1"/>
  <c r="D1100" i="1"/>
  <c r="C1100" i="1"/>
  <c r="H1099" i="1"/>
  <c r="D1099" i="1"/>
  <c r="C1099" i="1"/>
  <c r="G1098" i="1"/>
  <c r="D1098" i="1"/>
  <c r="H1098" i="1" s="1"/>
  <c r="C1098" i="1"/>
  <c r="H1097" i="1"/>
  <c r="D1097" i="1"/>
  <c r="C1097" i="1"/>
  <c r="G1097" i="1" s="1"/>
  <c r="H1096" i="1"/>
  <c r="D1096" i="1"/>
  <c r="C1096" i="1"/>
  <c r="G1096" i="1" s="1"/>
  <c r="H1095" i="1"/>
  <c r="D1095" i="1"/>
  <c r="G1095" i="1" s="1"/>
  <c r="C1095" i="1"/>
  <c r="D1094" i="1"/>
  <c r="C1094" i="1"/>
  <c r="D1093" i="1"/>
  <c r="H1093" i="1" s="1"/>
  <c r="C1093" i="1"/>
  <c r="G1093" i="1" s="1"/>
  <c r="D1092" i="1"/>
  <c r="C1092" i="1"/>
  <c r="D1091" i="1"/>
  <c r="C1091" i="1"/>
  <c r="D1090" i="1"/>
  <c r="C1090" i="1"/>
  <c r="H1090" i="1" s="1"/>
  <c r="G1089" i="1"/>
  <c r="D1089" i="1"/>
  <c r="C1089" i="1"/>
  <c r="H1088" i="1"/>
  <c r="D1088" i="1"/>
  <c r="C1088" i="1"/>
  <c r="G1088" i="1" s="1"/>
  <c r="H1087" i="1"/>
  <c r="D1087" i="1"/>
  <c r="C1087" i="1"/>
  <c r="H1086" i="1"/>
  <c r="D1086" i="1"/>
  <c r="G1086" i="1" s="1"/>
  <c r="C1086" i="1"/>
  <c r="D1085" i="1"/>
  <c r="C1085" i="1"/>
  <c r="D1084" i="1"/>
  <c r="H1084" i="1" s="1"/>
  <c r="C1084" i="1"/>
  <c r="G1084" i="1" s="1"/>
  <c r="D1083" i="1"/>
  <c r="C1083" i="1"/>
  <c r="D1082" i="1"/>
  <c r="C1082" i="1"/>
  <c r="D1081" i="1"/>
  <c r="D1080" i="1"/>
  <c r="C1080" i="1"/>
  <c r="G1080" i="1" s="1"/>
  <c r="D1079" i="1"/>
  <c r="C1079" i="1"/>
  <c r="G1079" i="1" s="1"/>
  <c r="D1078" i="1"/>
  <c r="C1078" i="1"/>
  <c r="D1077" i="1"/>
  <c r="C1077" i="1"/>
  <c r="D1076" i="1"/>
  <c r="C1076" i="1"/>
  <c r="H1076" i="1" s="1"/>
  <c r="D1075" i="1"/>
  <c r="D1073" i="1"/>
  <c r="C1073" i="1"/>
  <c r="G1073" i="1" s="1"/>
  <c r="D1072" i="1"/>
  <c r="C1072" i="1"/>
  <c r="G1071" i="1"/>
  <c r="D1071" i="1"/>
  <c r="C1071" i="1"/>
  <c r="D1070" i="1"/>
  <c r="C1070" i="1"/>
  <c r="H1070" i="1" s="1"/>
  <c r="H1069" i="1"/>
  <c r="D1069" i="1"/>
  <c r="C1069" i="1"/>
  <c r="G1069" i="1" s="1"/>
  <c r="D1068" i="1"/>
  <c r="C1068" i="1"/>
  <c r="D1067" i="1"/>
  <c r="C1067" i="1"/>
  <c r="D1066" i="1"/>
  <c r="H1066" i="1" s="1"/>
  <c r="C1066" i="1"/>
  <c r="D1065" i="1"/>
  <c r="C1065" i="1"/>
  <c r="G1065" i="1" s="1"/>
  <c r="D1064" i="1"/>
  <c r="C1064" i="1"/>
  <c r="G1064" i="1" s="1"/>
  <c r="D1063" i="1"/>
  <c r="C1063" i="1"/>
  <c r="D1062" i="1"/>
  <c r="C1062" i="1"/>
  <c r="H1061" i="1"/>
  <c r="G1061" i="1"/>
  <c r="D1061" i="1"/>
  <c r="C1061" i="1"/>
  <c r="D1060" i="1"/>
  <c r="C1060" i="1"/>
  <c r="G1060" i="1" s="1"/>
  <c r="D1059" i="1"/>
  <c r="C1059" i="1"/>
  <c r="H1059" i="1" s="1"/>
  <c r="D1058" i="1"/>
  <c r="C1058" i="1"/>
  <c r="G1058" i="1" s="1"/>
  <c r="D1057" i="1"/>
  <c r="C1057" i="1"/>
  <c r="D1056" i="1"/>
  <c r="C1056" i="1"/>
  <c r="H1056" i="1" s="1"/>
  <c r="H1055" i="1"/>
  <c r="D1055" i="1"/>
  <c r="C1055" i="1"/>
  <c r="G1055" i="1" s="1"/>
  <c r="D1054" i="1"/>
  <c r="C1054" i="1"/>
  <c r="D1053" i="1"/>
  <c r="C1053" i="1"/>
  <c r="G1052" i="1"/>
  <c r="D1052" i="1"/>
  <c r="C1052" i="1"/>
  <c r="H1052" i="1" s="1"/>
  <c r="H1051" i="1"/>
  <c r="D1051" i="1"/>
  <c r="C1051" i="1"/>
  <c r="G1051" i="1" s="1"/>
  <c r="D1050" i="1"/>
  <c r="D1049" i="1"/>
  <c r="C1049" i="1"/>
  <c r="H1049" i="1" s="1"/>
  <c r="D1048" i="1"/>
  <c r="H1048" i="1" s="1"/>
  <c r="C1048" i="1"/>
  <c r="G1047" i="1"/>
  <c r="D1047" i="1"/>
  <c r="H1047" i="1" s="1"/>
  <c r="C1047" i="1"/>
  <c r="D1046" i="1"/>
  <c r="C1046" i="1"/>
  <c r="G1046" i="1" s="1"/>
  <c r="D1045" i="1"/>
  <c r="C1045" i="1"/>
  <c r="D1044" i="1"/>
  <c r="C1044" i="1"/>
  <c r="D1043" i="1"/>
  <c r="C1043" i="1"/>
  <c r="H1043" i="1" s="1"/>
  <c r="H1042" i="1"/>
  <c r="D1042" i="1"/>
  <c r="C1042" i="1"/>
  <c r="G1042" i="1" s="1"/>
  <c r="D1041" i="1"/>
  <c r="C1041" i="1"/>
  <c r="H1041" i="1" s="1"/>
  <c r="G1040" i="1"/>
  <c r="D1040" i="1"/>
  <c r="H1040" i="1" s="1"/>
  <c r="C1040" i="1"/>
  <c r="D1039" i="1"/>
  <c r="C1039" i="1"/>
  <c r="D1038" i="1"/>
  <c r="C1038" i="1"/>
  <c r="H1038" i="1" s="1"/>
  <c r="D1037" i="1"/>
  <c r="C1037" i="1"/>
  <c r="G1037" i="1" s="1"/>
  <c r="D1036" i="1"/>
  <c r="C1036" i="1"/>
  <c r="G1035" i="1"/>
  <c r="D1035" i="1"/>
  <c r="H1035" i="1" s="1"/>
  <c r="C1035" i="1"/>
  <c r="G1034" i="1"/>
  <c r="D1034" i="1"/>
  <c r="C1034" i="1"/>
  <c r="H1034" i="1" s="1"/>
  <c r="H1033" i="1"/>
  <c r="D1033" i="1"/>
  <c r="C1033" i="1"/>
  <c r="G1033" i="1" s="1"/>
  <c r="D1032" i="1"/>
  <c r="C1032" i="1"/>
  <c r="D1031" i="1"/>
  <c r="C1031" i="1"/>
  <c r="D1030" i="1"/>
  <c r="H1030" i="1" s="1"/>
  <c r="C1030" i="1"/>
  <c r="D1029" i="1"/>
  <c r="C1029" i="1"/>
  <c r="G1029" i="1" s="1"/>
  <c r="D1028" i="1"/>
  <c r="C1028" i="1"/>
  <c r="G1028" i="1" s="1"/>
  <c r="D1027" i="1"/>
  <c r="C1027" i="1"/>
  <c r="D1026" i="1"/>
  <c r="C1026" i="1"/>
  <c r="H1025" i="1"/>
  <c r="G1025" i="1"/>
  <c r="D1025" i="1"/>
  <c r="C1025" i="1"/>
  <c r="D1024" i="1"/>
  <c r="C1024" i="1"/>
  <c r="G1024" i="1" s="1"/>
  <c r="D1023" i="1"/>
  <c r="C1023" i="1"/>
  <c r="H1023" i="1" s="1"/>
  <c r="D1022" i="1"/>
  <c r="C1022" i="1"/>
  <c r="G1022" i="1" s="1"/>
  <c r="D1021" i="1"/>
  <c r="C1021" i="1"/>
  <c r="D1020" i="1"/>
  <c r="C1020" i="1"/>
  <c r="H1020" i="1" s="1"/>
  <c r="D1019" i="1"/>
  <c r="C1019" i="1"/>
  <c r="G1019" i="1" s="1"/>
  <c r="D1018" i="1"/>
  <c r="C1018" i="1"/>
  <c r="D1016" i="1"/>
  <c r="C1016" i="1"/>
  <c r="H1016" i="1" s="1"/>
  <c r="D1015" i="1"/>
  <c r="C1015" i="1"/>
  <c r="G1015" i="1" s="1"/>
  <c r="D1014" i="1"/>
  <c r="C1014" i="1"/>
  <c r="H1014" i="1" s="1"/>
  <c r="D1013" i="1"/>
  <c r="C1013" i="1"/>
  <c r="H1013" i="1" s="1"/>
  <c r="H1010" i="1"/>
  <c r="G1010" i="1"/>
  <c r="D1010" i="1"/>
  <c r="C1010" i="1"/>
  <c r="H1009" i="1"/>
  <c r="D1009" i="1"/>
  <c r="C1009" i="1"/>
  <c r="G1009" i="1" s="1"/>
  <c r="H1008" i="1"/>
  <c r="D1008" i="1"/>
  <c r="G1008" i="1" s="1"/>
  <c r="C1008" i="1"/>
  <c r="G1007" i="1"/>
  <c r="D1007" i="1"/>
  <c r="H1007" i="1" s="1"/>
  <c r="C1007" i="1"/>
  <c r="D1006" i="1"/>
  <c r="C1006" i="1"/>
  <c r="H1005" i="1"/>
  <c r="G1005" i="1"/>
  <c r="D1005" i="1"/>
  <c r="C1005" i="1"/>
  <c r="D1004" i="1"/>
  <c r="H1004" i="1" s="1"/>
  <c r="C1004" i="1"/>
  <c r="D1003" i="1"/>
  <c r="C1003" i="1"/>
  <c r="D1002" i="1"/>
  <c r="C1002" i="1"/>
  <c r="D1001" i="1"/>
  <c r="C1001" i="1"/>
  <c r="H1001" i="1" s="1"/>
  <c r="H1000" i="1"/>
  <c r="D1000" i="1"/>
  <c r="C1000" i="1"/>
  <c r="G1000" i="1" s="1"/>
  <c r="D999" i="1"/>
  <c r="G999" i="1" s="1"/>
  <c r="C999" i="1"/>
  <c r="D998" i="1"/>
  <c r="C998" i="1"/>
  <c r="H998" i="1" s="1"/>
  <c r="D997" i="1"/>
  <c r="C997" i="1"/>
  <c r="H997" i="1" s="1"/>
  <c r="D996" i="1"/>
  <c r="C996" i="1"/>
  <c r="G996" i="1" s="1"/>
  <c r="D995" i="1"/>
  <c r="C995" i="1"/>
  <c r="G995" i="1" s="1"/>
  <c r="D994" i="1"/>
  <c r="C994" i="1"/>
  <c r="D993" i="1"/>
  <c r="C993" i="1"/>
  <c r="D992" i="1"/>
  <c r="C992" i="1"/>
  <c r="H992" i="1" s="1"/>
  <c r="H991" i="1"/>
  <c r="D991" i="1"/>
  <c r="C991" i="1"/>
  <c r="G991" i="1" s="1"/>
  <c r="D990" i="1"/>
  <c r="C990" i="1"/>
  <c r="H990" i="1" s="1"/>
  <c r="D989" i="1"/>
  <c r="H989" i="1" s="1"/>
  <c r="C989" i="1"/>
  <c r="D988" i="1"/>
  <c r="C988" i="1"/>
  <c r="H987" i="1"/>
  <c r="G987" i="1"/>
  <c r="D987" i="1"/>
  <c r="C987" i="1"/>
  <c r="D986" i="1"/>
  <c r="C986" i="1"/>
  <c r="H986" i="1" s="1"/>
  <c r="D985" i="1"/>
  <c r="C985" i="1"/>
  <c r="D984" i="1"/>
  <c r="C984" i="1"/>
  <c r="D983" i="1"/>
  <c r="C983" i="1"/>
  <c r="H983" i="1" s="1"/>
  <c r="H982" i="1"/>
  <c r="D982" i="1"/>
  <c r="C982" i="1"/>
  <c r="G982" i="1" s="1"/>
  <c r="D981" i="1"/>
  <c r="C981" i="1"/>
  <c r="D980" i="1"/>
  <c r="C980" i="1"/>
  <c r="H980" i="1" s="1"/>
  <c r="H979" i="1"/>
  <c r="D979" i="1"/>
  <c r="C979" i="1"/>
  <c r="D978" i="1"/>
  <c r="C978" i="1"/>
  <c r="G978" i="1" s="1"/>
  <c r="D977" i="1"/>
  <c r="C977" i="1"/>
  <c r="G977" i="1" s="1"/>
  <c r="D976" i="1"/>
  <c r="C976" i="1"/>
  <c r="D975" i="1"/>
  <c r="C975" i="1"/>
  <c r="H974" i="1"/>
  <c r="G974" i="1"/>
  <c r="D974" i="1"/>
  <c r="C974" i="1"/>
  <c r="D973" i="1"/>
  <c r="C973" i="1"/>
  <c r="G973" i="1" s="1"/>
  <c r="H972" i="1"/>
  <c r="D972" i="1"/>
  <c r="C972" i="1"/>
  <c r="D971" i="1"/>
  <c r="C971" i="1"/>
  <c r="G971" i="1" s="1"/>
  <c r="D970" i="1"/>
  <c r="C970" i="1"/>
  <c r="D969" i="1"/>
  <c r="C969" i="1"/>
  <c r="H969" i="1" s="1"/>
  <c r="D968" i="1"/>
  <c r="C968" i="1"/>
  <c r="D967" i="1"/>
  <c r="C967" i="1"/>
  <c r="D966" i="1"/>
  <c r="C966" i="1"/>
  <c r="D965" i="1"/>
  <c r="C965" i="1"/>
  <c r="H965" i="1" s="1"/>
  <c r="D964" i="1"/>
  <c r="C964" i="1"/>
  <c r="G964" i="1" s="1"/>
  <c r="D963" i="1"/>
  <c r="C963" i="1"/>
  <c r="D962" i="1"/>
  <c r="C962" i="1"/>
  <c r="H962" i="1" s="1"/>
  <c r="D961" i="1"/>
  <c r="C961" i="1"/>
  <c r="H961" i="1" s="1"/>
  <c r="D960" i="1"/>
  <c r="C960" i="1"/>
  <c r="G960" i="1" s="1"/>
  <c r="D959" i="1"/>
  <c r="C959" i="1"/>
  <c r="G959" i="1" s="1"/>
  <c r="D958" i="1"/>
  <c r="C958" i="1"/>
  <c r="D957" i="1"/>
  <c r="C957" i="1"/>
  <c r="D956" i="1"/>
  <c r="C956" i="1"/>
  <c r="H956" i="1" s="1"/>
  <c r="D955" i="1"/>
  <c r="C955" i="1"/>
  <c r="G955" i="1" s="1"/>
  <c r="D954" i="1"/>
  <c r="C954" i="1"/>
  <c r="H954" i="1" s="1"/>
  <c r="D953" i="1"/>
  <c r="C953" i="1"/>
  <c r="D952" i="1"/>
  <c r="C952" i="1"/>
  <c r="D951" i="1"/>
  <c r="C951" i="1"/>
  <c r="G951" i="1" s="1"/>
  <c r="H950" i="1"/>
  <c r="D950" i="1"/>
  <c r="C950" i="1"/>
  <c r="D949" i="1"/>
  <c r="C949" i="1"/>
  <c r="D948" i="1"/>
  <c r="C948" i="1"/>
  <c r="D947" i="1"/>
  <c r="C947" i="1"/>
  <c r="H947" i="1" s="1"/>
  <c r="D946" i="1"/>
  <c r="C946" i="1"/>
  <c r="G946" i="1" s="1"/>
  <c r="D945" i="1"/>
  <c r="C945" i="1"/>
  <c r="D944" i="1"/>
  <c r="C944" i="1"/>
  <c r="H944" i="1" s="1"/>
  <c r="D943" i="1"/>
  <c r="C943" i="1"/>
  <c r="H943" i="1" s="1"/>
  <c r="G942" i="1"/>
  <c r="D942" i="1"/>
  <c r="H942" i="1" s="1"/>
  <c r="C942" i="1"/>
  <c r="D941" i="1"/>
  <c r="C941" i="1"/>
  <c r="G941" i="1" s="1"/>
  <c r="D940" i="1"/>
  <c r="C940" i="1"/>
  <c r="G940" i="1" s="1"/>
  <c r="D939" i="1"/>
  <c r="C939" i="1"/>
  <c r="D938" i="1"/>
  <c r="C938" i="1"/>
  <c r="H938" i="1" s="1"/>
  <c r="D937" i="1"/>
  <c r="C937" i="1"/>
  <c r="G937" i="1" s="1"/>
  <c r="H936" i="1"/>
  <c r="D936" i="1"/>
  <c r="C936" i="1"/>
  <c r="D935" i="1"/>
  <c r="C935" i="1"/>
  <c r="D934" i="1"/>
  <c r="C934" i="1"/>
  <c r="D933" i="1"/>
  <c r="C933" i="1"/>
  <c r="G933" i="1" s="1"/>
  <c r="D932" i="1"/>
  <c r="C932" i="1"/>
  <c r="G932" i="1" s="1"/>
  <c r="D931" i="1"/>
  <c r="C931" i="1"/>
  <c r="D930" i="1"/>
  <c r="C930" i="1"/>
  <c r="G930" i="1" s="1"/>
  <c r="G929" i="1"/>
  <c r="D929" i="1"/>
  <c r="C929" i="1"/>
  <c r="H929" i="1" s="1"/>
  <c r="D928" i="1"/>
  <c r="C928" i="1"/>
  <c r="H927" i="1"/>
  <c r="G927" i="1"/>
  <c r="D927" i="1"/>
  <c r="C927" i="1"/>
  <c r="D926" i="1"/>
  <c r="C926" i="1"/>
  <c r="D925" i="1"/>
  <c r="C925" i="1"/>
  <c r="H924" i="1"/>
  <c r="D924" i="1"/>
  <c r="C924" i="1"/>
  <c r="G924" i="1" s="1"/>
  <c r="D923" i="1"/>
  <c r="C923" i="1"/>
  <c r="G923" i="1" s="1"/>
  <c r="D922" i="1"/>
  <c r="C922" i="1"/>
  <c r="D921" i="1"/>
  <c r="C921" i="1"/>
  <c r="H921" i="1" s="1"/>
  <c r="D920" i="1"/>
  <c r="C920" i="1"/>
  <c r="H920" i="1" s="1"/>
  <c r="D919" i="1"/>
  <c r="C919" i="1"/>
  <c r="D918" i="1"/>
  <c r="C918" i="1"/>
  <c r="G918" i="1" s="1"/>
  <c r="D917" i="1"/>
  <c r="C917" i="1"/>
  <c r="D916" i="1"/>
  <c r="C916" i="1"/>
  <c r="G915" i="1"/>
  <c r="D915" i="1"/>
  <c r="C915" i="1"/>
  <c r="H915" i="1" s="1"/>
  <c r="D914" i="1"/>
  <c r="C914" i="1"/>
  <c r="G914" i="1" s="1"/>
  <c r="D913" i="1"/>
  <c r="C913" i="1"/>
  <c r="H912" i="1"/>
  <c r="D912" i="1"/>
  <c r="C912" i="1"/>
  <c r="G912" i="1" s="1"/>
  <c r="G911" i="1"/>
  <c r="D911" i="1"/>
  <c r="C911" i="1"/>
  <c r="H911" i="1" s="1"/>
  <c r="D910" i="1"/>
  <c r="C910" i="1"/>
  <c r="D909" i="1"/>
  <c r="C909" i="1"/>
  <c r="H909" i="1" s="1"/>
  <c r="D908" i="1"/>
  <c r="C908" i="1"/>
  <c r="D907" i="1"/>
  <c r="C907" i="1"/>
  <c r="H906" i="1"/>
  <c r="G906" i="1"/>
  <c r="D906" i="1"/>
  <c r="C906" i="1"/>
  <c r="D905" i="1"/>
  <c r="C905" i="1"/>
  <c r="G905" i="1" s="1"/>
  <c r="D904" i="1"/>
  <c r="C904" i="1"/>
  <c r="D903" i="1"/>
  <c r="C903" i="1"/>
  <c r="G903" i="1" s="1"/>
  <c r="D902" i="1"/>
  <c r="C902" i="1"/>
  <c r="H902" i="1" s="1"/>
  <c r="D901" i="1"/>
  <c r="C901" i="1"/>
  <c r="D900" i="1"/>
  <c r="C900" i="1"/>
  <c r="G900" i="1" s="1"/>
  <c r="D899" i="1"/>
  <c r="C899" i="1"/>
  <c r="D898" i="1"/>
  <c r="C898" i="1"/>
  <c r="D897" i="1"/>
  <c r="C897" i="1"/>
  <c r="G897" i="1" s="1"/>
  <c r="G896" i="1"/>
  <c r="D896" i="1"/>
  <c r="C896" i="1"/>
  <c r="D895" i="1"/>
  <c r="C895" i="1"/>
  <c r="G894" i="1"/>
  <c r="D894" i="1"/>
  <c r="C894" i="1"/>
  <c r="H894" i="1" s="1"/>
  <c r="D893" i="1"/>
  <c r="C893" i="1"/>
  <c r="H893" i="1" s="1"/>
  <c r="D892" i="1"/>
  <c r="C892" i="1"/>
  <c r="H891" i="1"/>
  <c r="D891" i="1"/>
  <c r="C891" i="1"/>
  <c r="G891" i="1" s="1"/>
  <c r="D890" i="1"/>
  <c r="C890" i="1"/>
  <c r="D889" i="1"/>
  <c r="C889" i="1"/>
  <c r="D888" i="1"/>
  <c r="C888" i="1"/>
  <c r="H888" i="1" s="1"/>
  <c r="G887" i="1"/>
  <c r="D887" i="1"/>
  <c r="C887" i="1"/>
  <c r="D886" i="1"/>
  <c r="C886" i="1"/>
  <c r="G885" i="1"/>
  <c r="D885" i="1"/>
  <c r="C885" i="1"/>
  <c r="H885" i="1" s="1"/>
  <c r="D884" i="1"/>
  <c r="C884" i="1"/>
  <c r="H884" i="1" s="1"/>
  <c r="D883" i="1"/>
  <c r="C883" i="1"/>
  <c r="G882" i="1"/>
  <c r="D882" i="1"/>
  <c r="C882" i="1"/>
  <c r="H882" i="1" s="1"/>
  <c r="D881" i="1"/>
  <c r="C881" i="1"/>
  <c r="D880" i="1"/>
  <c r="C880" i="1"/>
  <c r="D879" i="1"/>
  <c r="C879" i="1"/>
  <c r="G879" i="1" s="1"/>
  <c r="D878" i="1"/>
  <c r="C878" i="1"/>
  <c r="G878" i="1" s="1"/>
  <c r="D877" i="1"/>
  <c r="C877" i="1"/>
  <c r="D876" i="1"/>
  <c r="C876" i="1"/>
  <c r="G876" i="1" s="1"/>
  <c r="G875" i="1"/>
  <c r="D875" i="1"/>
  <c r="C875" i="1"/>
  <c r="H875" i="1" s="1"/>
  <c r="D874" i="1"/>
  <c r="C874" i="1"/>
  <c r="H873" i="1"/>
  <c r="G873" i="1"/>
  <c r="D873" i="1"/>
  <c r="C873" i="1"/>
  <c r="D872" i="1"/>
  <c r="C872" i="1"/>
  <c r="D871" i="1"/>
  <c r="C871" i="1"/>
  <c r="H870" i="1"/>
  <c r="D870" i="1"/>
  <c r="C870" i="1"/>
  <c r="G870" i="1" s="1"/>
  <c r="D869" i="1"/>
  <c r="C869" i="1"/>
  <c r="G869" i="1" s="1"/>
  <c r="D868" i="1"/>
  <c r="C868" i="1"/>
  <c r="D867" i="1"/>
  <c r="C867" i="1"/>
  <c r="H867" i="1" s="1"/>
  <c r="D866" i="1"/>
  <c r="C866" i="1"/>
  <c r="H866" i="1" s="1"/>
  <c r="D865" i="1"/>
  <c r="C865" i="1"/>
  <c r="H864" i="1"/>
  <c r="D864" i="1"/>
  <c r="C864" i="1"/>
  <c r="G864" i="1" s="1"/>
  <c r="D863" i="1"/>
  <c r="C863" i="1"/>
  <c r="D862" i="1"/>
  <c r="C862" i="1"/>
  <c r="G861" i="1"/>
  <c r="D861" i="1"/>
  <c r="C861" i="1"/>
  <c r="H861" i="1" s="1"/>
  <c r="D860" i="1"/>
  <c r="H860" i="1" s="1"/>
  <c r="C860" i="1"/>
  <c r="G860" i="1" s="1"/>
  <c r="D859" i="1"/>
  <c r="C859" i="1"/>
  <c r="D858" i="1"/>
  <c r="C858" i="1"/>
  <c r="H858" i="1" s="1"/>
  <c r="D857" i="1"/>
  <c r="C857" i="1"/>
  <c r="H857" i="1" s="1"/>
  <c r="D856" i="1"/>
  <c r="C856" i="1"/>
  <c r="G855" i="1"/>
  <c r="D855" i="1"/>
  <c r="C855" i="1"/>
  <c r="H855" i="1" s="1"/>
  <c r="D854" i="1"/>
  <c r="C854" i="1"/>
  <c r="D853" i="1"/>
  <c r="C853" i="1"/>
  <c r="D852" i="1"/>
  <c r="C852" i="1"/>
  <c r="H852" i="1" s="1"/>
  <c r="D851" i="1"/>
  <c r="C851" i="1"/>
  <c r="G851" i="1" s="1"/>
  <c r="D850" i="1"/>
  <c r="C850" i="1"/>
  <c r="D849" i="1"/>
  <c r="C849" i="1"/>
  <c r="G849" i="1" s="1"/>
  <c r="D848" i="1"/>
  <c r="C848" i="1"/>
  <c r="H848" i="1" s="1"/>
  <c r="D847" i="1"/>
  <c r="C847" i="1"/>
  <c r="D846" i="1"/>
  <c r="C846" i="1"/>
  <c r="H846" i="1" s="1"/>
  <c r="D845" i="1"/>
  <c r="C845" i="1"/>
  <c r="D844" i="1"/>
  <c r="C844" i="1"/>
  <c r="D843" i="1"/>
  <c r="C843" i="1"/>
  <c r="G843" i="1" s="1"/>
  <c r="D842" i="1"/>
  <c r="C842" i="1"/>
  <c r="G842" i="1" s="1"/>
  <c r="D841" i="1"/>
  <c r="C841" i="1"/>
  <c r="D840" i="1"/>
  <c r="C840" i="1"/>
  <c r="H840" i="1" s="1"/>
  <c r="D839" i="1"/>
  <c r="C839" i="1"/>
  <c r="H839" i="1" s="1"/>
  <c r="D838" i="1"/>
  <c r="C838" i="1"/>
  <c r="D837" i="1"/>
  <c r="C837" i="1"/>
  <c r="G837" i="1" s="1"/>
  <c r="D836" i="1"/>
  <c r="C836" i="1"/>
  <c r="D835" i="1"/>
  <c r="C835" i="1"/>
  <c r="D834" i="1"/>
  <c r="C834" i="1"/>
  <c r="H834" i="1" s="1"/>
  <c r="D833" i="1"/>
  <c r="H833" i="1" s="1"/>
  <c r="C833" i="1"/>
  <c r="G833" i="1" s="1"/>
  <c r="D832" i="1"/>
  <c r="C832" i="1"/>
  <c r="H831" i="1"/>
  <c r="D831" i="1"/>
  <c r="C831" i="1"/>
  <c r="G831" i="1" s="1"/>
  <c r="D830" i="1"/>
  <c r="C830" i="1"/>
  <c r="H830" i="1" s="1"/>
  <c r="D829" i="1"/>
  <c r="C829" i="1"/>
  <c r="D828" i="1"/>
  <c r="C828" i="1"/>
  <c r="H828" i="1" s="1"/>
  <c r="D827" i="1"/>
  <c r="C827" i="1"/>
  <c r="D826" i="1"/>
  <c r="C826" i="1"/>
  <c r="H825" i="1"/>
  <c r="G825" i="1"/>
  <c r="D825" i="1"/>
  <c r="C825" i="1"/>
  <c r="D824" i="1"/>
  <c r="C824" i="1"/>
  <c r="G824" i="1" s="1"/>
  <c r="D823" i="1"/>
  <c r="C823" i="1"/>
  <c r="D822" i="1"/>
  <c r="C822" i="1"/>
  <c r="G822" i="1" s="1"/>
  <c r="D821" i="1"/>
  <c r="C821" i="1"/>
  <c r="H821" i="1" s="1"/>
  <c r="D820" i="1"/>
  <c r="C820" i="1"/>
  <c r="D819" i="1"/>
  <c r="C819" i="1"/>
  <c r="H819" i="1" s="1"/>
  <c r="D818" i="1"/>
  <c r="C818" i="1"/>
  <c r="D817" i="1"/>
  <c r="C817" i="1"/>
  <c r="D816" i="1"/>
  <c r="C816" i="1"/>
  <c r="G816" i="1" s="1"/>
  <c r="D815" i="1"/>
  <c r="C815" i="1"/>
  <c r="G815" i="1" s="1"/>
  <c r="D814" i="1"/>
  <c r="C814" i="1"/>
  <c r="D813" i="1"/>
  <c r="C813" i="1"/>
  <c r="H813" i="1" s="1"/>
  <c r="D812" i="1"/>
  <c r="C812" i="1"/>
  <c r="H812" i="1" s="1"/>
  <c r="D811" i="1"/>
  <c r="C811" i="1"/>
  <c r="H810" i="1"/>
  <c r="D810" i="1"/>
  <c r="C810" i="1"/>
  <c r="G810" i="1" s="1"/>
  <c r="D809" i="1"/>
  <c r="C809" i="1"/>
  <c r="D808" i="1"/>
  <c r="C808" i="1"/>
  <c r="G807" i="1"/>
  <c r="D807" i="1"/>
  <c r="C807" i="1"/>
  <c r="H807" i="1" s="1"/>
  <c r="D806" i="1"/>
  <c r="C806" i="1"/>
  <c r="G806" i="1" s="1"/>
  <c r="D805" i="1"/>
  <c r="C805" i="1"/>
  <c r="D804" i="1"/>
  <c r="C804" i="1"/>
  <c r="H804" i="1" s="1"/>
  <c r="D803" i="1"/>
  <c r="C803" i="1"/>
  <c r="H803" i="1" s="1"/>
  <c r="D802" i="1"/>
  <c r="C802" i="1"/>
  <c r="D801" i="1"/>
  <c r="C801" i="1"/>
  <c r="H801" i="1" s="1"/>
  <c r="D800" i="1"/>
  <c r="C800" i="1"/>
  <c r="D799" i="1"/>
  <c r="C799" i="1"/>
  <c r="D798" i="1"/>
  <c r="C798" i="1"/>
  <c r="H798" i="1" s="1"/>
  <c r="D797" i="1"/>
  <c r="C797" i="1"/>
  <c r="G797" i="1" s="1"/>
  <c r="D796" i="1"/>
  <c r="C796" i="1"/>
  <c r="D795" i="1"/>
  <c r="C795" i="1"/>
  <c r="G795" i="1" s="1"/>
  <c r="G794" i="1"/>
  <c r="D794" i="1"/>
  <c r="C794" i="1"/>
  <c r="H794" i="1" s="1"/>
  <c r="D793" i="1"/>
  <c r="C793" i="1"/>
  <c r="H792" i="1"/>
  <c r="G792" i="1"/>
  <c r="D792" i="1"/>
  <c r="C792" i="1"/>
  <c r="D791" i="1"/>
  <c r="C791" i="1"/>
  <c r="D790" i="1"/>
  <c r="C790" i="1"/>
  <c r="H789" i="1"/>
  <c r="D789" i="1"/>
  <c r="C789" i="1"/>
  <c r="G789" i="1" s="1"/>
  <c r="D788" i="1"/>
  <c r="C788" i="1"/>
  <c r="G788" i="1" s="1"/>
  <c r="D787" i="1"/>
  <c r="C787" i="1"/>
  <c r="D786" i="1"/>
  <c r="C786" i="1"/>
  <c r="H786" i="1" s="1"/>
  <c r="D785" i="1"/>
  <c r="C785" i="1"/>
  <c r="H785" i="1" s="1"/>
  <c r="D784" i="1"/>
  <c r="C784" i="1"/>
  <c r="D783" i="1"/>
  <c r="C783" i="1"/>
  <c r="G783" i="1" s="1"/>
  <c r="D782" i="1"/>
  <c r="C782" i="1"/>
  <c r="D781" i="1"/>
  <c r="C781" i="1"/>
  <c r="D780" i="1"/>
  <c r="C780" i="1"/>
  <c r="H780" i="1" s="1"/>
  <c r="D779" i="1"/>
  <c r="C779" i="1"/>
  <c r="G779" i="1" s="1"/>
  <c r="D778" i="1"/>
  <c r="C778" i="1"/>
  <c r="G777" i="1"/>
  <c r="D777" i="1"/>
  <c r="C777" i="1"/>
  <c r="H777" i="1" s="1"/>
  <c r="D776" i="1"/>
  <c r="C776" i="1"/>
  <c r="H776" i="1" s="1"/>
  <c r="D775" i="1"/>
  <c r="C775" i="1"/>
  <c r="D774" i="1"/>
  <c r="C774" i="1"/>
  <c r="H774" i="1" s="1"/>
  <c r="D773" i="1"/>
  <c r="C773" i="1"/>
  <c r="D772" i="1"/>
  <c r="C772" i="1"/>
  <c r="H771" i="1"/>
  <c r="G771" i="1"/>
  <c r="D771" i="1"/>
  <c r="C771" i="1"/>
  <c r="D770" i="1"/>
  <c r="C770" i="1"/>
  <c r="G770" i="1" s="1"/>
  <c r="D769" i="1"/>
  <c r="C769" i="1"/>
  <c r="D768" i="1"/>
  <c r="C768" i="1"/>
  <c r="G768" i="1" s="1"/>
  <c r="D767" i="1"/>
  <c r="C767" i="1"/>
  <c r="H767" i="1" s="1"/>
  <c r="D766" i="1"/>
  <c r="C766" i="1"/>
  <c r="D765" i="1"/>
  <c r="C765" i="1"/>
  <c r="H765" i="1" s="1"/>
  <c r="D764" i="1"/>
  <c r="C764" i="1"/>
  <c r="D763" i="1"/>
  <c r="C763" i="1"/>
  <c r="D762" i="1"/>
  <c r="C762" i="1"/>
  <c r="G762" i="1" s="1"/>
  <c r="G761" i="1"/>
  <c r="D761" i="1"/>
  <c r="C761" i="1"/>
  <c r="D760" i="1"/>
  <c r="C760" i="1"/>
  <c r="D759" i="1"/>
  <c r="C759" i="1"/>
  <c r="H759" i="1" s="1"/>
  <c r="D758" i="1"/>
  <c r="C758" i="1"/>
  <c r="H758" i="1" s="1"/>
  <c r="D757" i="1"/>
  <c r="C757" i="1"/>
  <c r="H756" i="1"/>
  <c r="D756" i="1"/>
  <c r="C756" i="1"/>
  <c r="G756" i="1" s="1"/>
  <c r="D755" i="1"/>
  <c r="C755" i="1"/>
  <c r="D754" i="1"/>
  <c r="C754" i="1"/>
  <c r="G753" i="1"/>
  <c r="D753" i="1"/>
  <c r="C753" i="1"/>
  <c r="H753" i="1" s="1"/>
  <c r="D752" i="1"/>
  <c r="C752" i="1"/>
  <c r="G752" i="1" s="1"/>
  <c r="D751" i="1"/>
  <c r="C751" i="1"/>
  <c r="D750" i="1"/>
  <c r="C750" i="1"/>
  <c r="G750" i="1" s="1"/>
  <c r="G749" i="1"/>
  <c r="D749" i="1"/>
  <c r="C749" i="1"/>
  <c r="H749" i="1" s="1"/>
  <c r="D748" i="1"/>
  <c r="C748" i="1"/>
  <c r="H748" i="1" s="1"/>
  <c r="D747" i="1"/>
  <c r="C747" i="1"/>
  <c r="G747" i="1" s="1"/>
  <c r="D746" i="1"/>
  <c r="C746" i="1"/>
  <c r="D745" i="1"/>
  <c r="C745" i="1"/>
  <c r="G745" i="1" s="1"/>
  <c r="G744" i="1"/>
  <c r="D744" i="1"/>
  <c r="C744" i="1"/>
  <c r="H744" i="1" s="1"/>
  <c r="D743" i="1"/>
  <c r="C743" i="1"/>
  <c r="D742" i="1"/>
  <c r="C742" i="1"/>
  <c r="G741" i="1"/>
  <c r="D741" i="1"/>
  <c r="C741" i="1"/>
  <c r="H741" i="1" s="1"/>
  <c r="D740" i="1"/>
  <c r="C740" i="1"/>
  <c r="G740" i="1" s="1"/>
  <c r="G739" i="1"/>
  <c r="D739" i="1"/>
  <c r="C739" i="1"/>
  <c r="H739" i="1" s="1"/>
  <c r="D738" i="1"/>
  <c r="C738" i="1"/>
  <c r="G737" i="1"/>
  <c r="D737" i="1"/>
  <c r="C737" i="1"/>
  <c r="D736" i="1"/>
  <c r="G736" i="1" s="1"/>
  <c r="C736" i="1"/>
  <c r="D735" i="1"/>
  <c r="C735" i="1"/>
  <c r="G735" i="1" s="1"/>
  <c r="H734" i="1"/>
  <c r="D734" i="1"/>
  <c r="C734" i="1"/>
  <c r="G734" i="1" s="1"/>
  <c r="D733" i="1"/>
  <c r="C733" i="1"/>
  <c r="H732" i="1"/>
  <c r="G732" i="1"/>
  <c r="D732" i="1"/>
  <c r="C732" i="1"/>
  <c r="D731" i="1"/>
  <c r="C731" i="1"/>
  <c r="H731" i="1" s="1"/>
  <c r="D730" i="1"/>
  <c r="C730" i="1"/>
  <c r="H730" i="1" s="1"/>
  <c r="D729" i="1"/>
  <c r="C729" i="1"/>
  <c r="G729" i="1" s="1"/>
  <c r="D728" i="1"/>
  <c r="C728" i="1"/>
  <c r="D727" i="1"/>
  <c r="C727" i="1"/>
  <c r="G727" i="1" s="1"/>
  <c r="D726" i="1"/>
  <c r="C726" i="1"/>
  <c r="H726" i="1" s="1"/>
  <c r="D725" i="1"/>
  <c r="C725" i="1"/>
  <c r="D724" i="1"/>
  <c r="C724" i="1"/>
  <c r="G723" i="1"/>
  <c r="D723" i="1"/>
  <c r="C723" i="1"/>
  <c r="H723" i="1" s="1"/>
  <c r="D722" i="1"/>
  <c r="C722" i="1"/>
  <c r="G722" i="1" s="1"/>
  <c r="G721" i="1"/>
  <c r="D721" i="1"/>
  <c r="C721" i="1"/>
  <c r="H721" i="1" s="1"/>
  <c r="D720" i="1"/>
  <c r="C720" i="1"/>
  <c r="G719" i="1"/>
  <c r="D719" i="1"/>
  <c r="C719" i="1"/>
  <c r="D718" i="1"/>
  <c r="C718" i="1"/>
  <c r="H718" i="1" s="1"/>
  <c r="D717" i="1"/>
  <c r="C717" i="1"/>
  <c r="G716" i="1"/>
  <c r="D716" i="1"/>
  <c r="H716" i="1" s="1"/>
  <c r="C716" i="1"/>
  <c r="D715" i="1"/>
  <c r="C715" i="1"/>
  <c r="H715" i="1" s="1"/>
  <c r="D714" i="1"/>
  <c r="C714" i="1"/>
  <c r="D713" i="1"/>
  <c r="C713" i="1"/>
  <c r="G713" i="1" s="1"/>
  <c r="D712" i="1"/>
  <c r="C712" i="1"/>
  <c r="H712" i="1" s="1"/>
  <c r="D711" i="1"/>
  <c r="C711" i="1"/>
  <c r="D710" i="1"/>
  <c r="C710" i="1"/>
  <c r="G710" i="1" s="1"/>
  <c r="D709" i="1"/>
  <c r="C709" i="1"/>
  <c r="H709" i="1" s="1"/>
  <c r="D708" i="1"/>
  <c r="C708" i="1"/>
  <c r="G707" i="1"/>
  <c r="D707" i="1"/>
  <c r="H707" i="1" s="1"/>
  <c r="C707" i="1"/>
  <c r="G706" i="1"/>
  <c r="D706" i="1"/>
  <c r="C706" i="1"/>
  <c r="H706" i="1" s="1"/>
  <c r="D705" i="1"/>
  <c r="C705" i="1"/>
  <c r="D704" i="1"/>
  <c r="C704" i="1"/>
  <c r="G704" i="1" s="1"/>
  <c r="D703" i="1"/>
  <c r="C703" i="1"/>
  <c r="H703" i="1" s="1"/>
  <c r="D702" i="1"/>
  <c r="C702" i="1"/>
  <c r="G701" i="1"/>
  <c r="D701" i="1"/>
  <c r="C701" i="1"/>
  <c r="D700" i="1"/>
  <c r="C700" i="1"/>
  <c r="H700" i="1" s="1"/>
  <c r="D699" i="1"/>
  <c r="C699" i="1"/>
  <c r="D698" i="1"/>
  <c r="H698" i="1" s="1"/>
  <c r="C698" i="1"/>
  <c r="G698" i="1" s="1"/>
  <c r="G697" i="1"/>
  <c r="D697" i="1"/>
  <c r="C697" i="1"/>
  <c r="H697" i="1" s="1"/>
  <c r="D696" i="1"/>
  <c r="C696" i="1"/>
  <c r="D695" i="1"/>
  <c r="C695" i="1"/>
  <c r="G695" i="1" s="1"/>
  <c r="G694" i="1"/>
  <c r="D694" i="1"/>
  <c r="C694" i="1"/>
  <c r="H694" i="1" s="1"/>
  <c r="D693" i="1"/>
  <c r="C693" i="1"/>
  <c r="G692" i="1"/>
  <c r="D692" i="1"/>
  <c r="C692" i="1"/>
  <c r="D691" i="1"/>
  <c r="C691" i="1"/>
  <c r="H691" i="1" s="1"/>
  <c r="D690" i="1"/>
  <c r="C690" i="1"/>
  <c r="D689" i="1"/>
  <c r="C689" i="1"/>
  <c r="G689" i="1" s="1"/>
  <c r="D688" i="1"/>
  <c r="C688" i="1"/>
  <c r="H688" i="1" s="1"/>
  <c r="D687" i="1"/>
  <c r="C687" i="1"/>
  <c r="D686" i="1"/>
  <c r="C686" i="1"/>
  <c r="G686" i="1" s="1"/>
  <c r="G685" i="1"/>
  <c r="D685" i="1"/>
  <c r="C685" i="1"/>
  <c r="H685" i="1" s="1"/>
  <c r="D684" i="1"/>
  <c r="C684" i="1"/>
  <c r="D683" i="1"/>
  <c r="C683" i="1"/>
  <c r="G683" i="1" s="1"/>
  <c r="D682" i="1"/>
  <c r="C682" i="1"/>
  <c r="H682" i="1" s="1"/>
  <c r="D681" i="1"/>
  <c r="C681" i="1"/>
  <c r="D680" i="1"/>
  <c r="H680" i="1" s="1"/>
  <c r="C680" i="1"/>
  <c r="G680" i="1" s="1"/>
  <c r="D679" i="1"/>
  <c r="C679" i="1"/>
  <c r="H679" i="1" s="1"/>
  <c r="D678" i="1"/>
  <c r="C678" i="1"/>
  <c r="D677" i="1"/>
  <c r="C677" i="1"/>
  <c r="G677" i="1" s="1"/>
  <c r="D676" i="1"/>
  <c r="C676" i="1"/>
  <c r="H676" i="1" s="1"/>
  <c r="D675" i="1"/>
  <c r="C675" i="1"/>
  <c r="D674" i="1"/>
  <c r="H674" i="1" s="1"/>
  <c r="C674" i="1"/>
  <c r="G674" i="1" s="1"/>
  <c r="D673" i="1"/>
  <c r="C673" i="1"/>
  <c r="H673" i="1" s="1"/>
  <c r="D672" i="1"/>
  <c r="C672" i="1"/>
  <c r="D671" i="1"/>
  <c r="C671" i="1"/>
  <c r="G671" i="1" s="1"/>
  <c r="D670" i="1"/>
  <c r="C670" i="1"/>
  <c r="H670" i="1" s="1"/>
  <c r="D669" i="1"/>
  <c r="C669" i="1"/>
  <c r="D668" i="1"/>
  <c r="H668" i="1" s="1"/>
  <c r="C668" i="1"/>
  <c r="G668" i="1" s="1"/>
  <c r="D667" i="1"/>
  <c r="C667" i="1"/>
  <c r="H667" i="1" s="1"/>
  <c r="D666" i="1"/>
  <c r="C666" i="1"/>
  <c r="D665" i="1"/>
  <c r="C665" i="1"/>
  <c r="G665" i="1" s="1"/>
  <c r="D664" i="1"/>
  <c r="C664" i="1"/>
  <c r="H664" i="1" s="1"/>
  <c r="D663" i="1"/>
  <c r="C663" i="1"/>
  <c r="D662" i="1"/>
  <c r="C662" i="1"/>
  <c r="G662" i="1" s="1"/>
  <c r="G661" i="1"/>
  <c r="D661" i="1"/>
  <c r="C661" i="1"/>
  <c r="H661" i="1" s="1"/>
  <c r="D660" i="1"/>
  <c r="C660" i="1"/>
  <c r="D659" i="1"/>
  <c r="C659" i="1"/>
  <c r="G659" i="1" s="1"/>
  <c r="D658" i="1"/>
  <c r="C658" i="1"/>
  <c r="H658" i="1" s="1"/>
  <c r="D657" i="1"/>
  <c r="C657" i="1"/>
  <c r="D656" i="1"/>
  <c r="C656" i="1"/>
  <c r="G656" i="1" s="1"/>
  <c r="D655" i="1"/>
  <c r="C655" i="1"/>
  <c r="H655" i="1" s="1"/>
  <c r="D654" i="1"/>
  <c r="C654" i="1"/>
  <c r="G653" i="1"/>
  <c r="D653" i="1"/>
  <c r="H653" i="1" s="1"/>
  <c r="C653" i="1"/>
  <c r="D652" i="1"/>
  <c r="C652" i="1"/>
  <c r="H652" i="1" s="1"/>
  <c r="D651" i="1"/>
  <c r="C651" i="1"/>
  <c r="D650" i="1"/>
  <c r="C650" i="1"/>
  <c r="G650" i="1" s="1"/>
  <c r="D649" i="1"/>
  <c r="C649" i="1"/>
  <c r="D648" i="1"/>
  <c r="C648" i="1"/>
  <c r="D647" i="1"/>
  <c r="C647" i="1"/>
  <c r="G647" i="1" s="1"/>
  <c r="D646" i="1"/>
  <c r="C646" i="1"/>
  <c r="H646" i="1" s="1"/>
  <c r="D645" i="1"/>
  <c r="C645" i="1"/>
  <c r="D636" i="1"/>
  <c r="C636" i="1"/>
  <c r="G635" i="1"/>
  <c r="D635" i="1"/>
  <c r="H635" i="1" s="1"/>
  <c r="C635" i="1"/>
  <c r="G632" i="1"/>
  <c r="D632" i="1"/>
  <c r="H632" i="1" s="1"/>
  <c r="C632" i="1"/>
  <c r="G631" i="1"/>
  <c r="D631" i="1"/>
  <c r="C631" i="1"/>
  <c r="H631" i="1" s="1"/>
  <c r="D630" i="1"/>
  <c r="C630" i="1"/>
  <c r="G629" i="1"/>
  <c r="D629" i="1"/>
  <c r="H629" i="1" s="1"/>
  <c r="C629" i="1"/>
  <c r="D628" i="1"/>
  <c r="C628" i="1"/>
  <c r="H628" i="1" s="1"/>
  <c r="D627" i="1"/>
  <c r="C627" i="1"/>
  <c r="G626" i="1"/>
  <c r="D626" i="1"/>
  <c r="H626" i="1" s="1"/>
  <c r="C626" i="1"/>
  <c r="D625" i="1"/>
  <c r="C625" i="1"/>
  <c r="H625" i="1" s="1"/>
  <c r="D624" i="1"/>
  <c r="C624" i="1"/>
  <c r="D622" i="1"/>
  <c r="C622" i="1"/>
  <c r="H622" i="1" s="1"/>
  <c r="D621" i="1"/>
  <c r="C621" i="1"/>
  <c r="G620" i="1"/>
  <c r="D620" i="1"/>
  <c r="H620" i="1" s="1"/>
  <c r="C620" i="1"/>
  <c r="G619" i="1"/>
  <c r="D619" i="1"/>
  <c r="C619" i="1"/>
  <c r="H619" i="1" s="1"/>
  <c r="D618" i="1"/>
  <c r="C618" i="1"/>
  <c r="G617" i="1"/>
  <c r="D617" i="1"/>
  <c r="H617" i="1" s="1"/>
  <c r="C617" i="1"/>
  <c r="D616" i="1"/>
  <c r="C616" i="1"/>
  <c r="H616" i="1" s="1"/>
  <c r="D615" i="1"/>
  <c r="C615" i="1"/>
  <c r="G614" i="1"/>
  <c r="D614" i="1"/>
  <c r="H614" i="1" s="1"/>
  <c r="C614" i="1"/>
  <c r="D613" i="1"/>
  <c r="C613" i="1"/>
  <c r="H613" i="1" s="1"/>
  <c r="D612" i="1"/>
  <c r="C612" i="1"/>
  <c r="G611" i="1"/>
  <c r="D611" i="1"/>
  <c r="H611" i="1" s="1"/>
  <c r="C611" i="1"/>
  <c r="G610" i="1"/>
  <c r="D610" i="1"/>
  <c r="C610" i="1"/>
  <c r="H610" i="1" s="1"/>
  <c r="D609" i="1"/>
  <c r="C609" i="1"/>
  <c r="G608" i="1"/>
  <c r="D608" i="1"/>
  <c r="H608" i="1" s="1"/>
  <c r="C608" i="1"/>
  <c r="D607" i="1"/>
  <c r="C607" i="1"/>
  <c r="H607" i="1" s="1"/>
  <c r="D606" i="1"/>
  <c r="C606" i="1"/>
  <c r="G605" i="1"/>
  <c r="D605" i="1"/>
  <c r="H605" i="1" s="1"/>
  <c r="C605" i="1"/>
  <c r="D604" i="1"/>
  <c r="C604" i="1"/>
  <c r="H604" i="1" s="1"/>
  <c r="D603" i="1"/>
  <c r="C603" i="1"/>
  <c r="G602" i="1"/>
  <c r="D602" i="1"/>
  <c r="H602" i="1" s="1"/>
  <c r="C602" i="1"/>
  <c r="G601" i="1"/>
  <c r="D601" i="1"/>
  <c r="C601" i="1"/>
  <c r="H601" i="1" s="1"/>
  <c r="D600" i="1"/>
  <c r="C600" i="1"/>
  <c r="G599" i="1"/>
  <c r="D599" i="1"/>
  <c r="H599" i="1" s="1"/>
  <c r="C599" i="1"/>
  <c r="D598" i="1"/>
  <c r="C598" i="1"/>
  <c r="H598" i="1" s="1"/>
  <c r="D597" i="1"/>
  <c r="C597" i="1"/>
  <c r="G596" i="1"/>
  <c r="D596" i="1"/>
  <c r="H596" i="1" s="1"/>
  <c r="C596" i="1"/>
  <c r="D595" i="1"/>
  <c r="C595" i="1"/>
  <c r="H595" i="1" s="1"/>
  <c r="D594" i="1"/>
  <c r="C594" i="1"/>
  <c r="G593" i="1"/>
  <c r="D593" i="1"/>
  <c r="H593" i="1" s="1"/>
  <c r="C593" i="1"/>
  <c r="G592" i="1"/>
  <c r="D592" i="1"/>
  <c r="C592" i="1"/>
  <c r="H592" i="1" s="1"/>
  <c r="D591" i="1"/>
  <c r="C591" i="1"/>
  <c r="G590" i="1"/>
  <c r="D590" i="1"/>
  <c r="H590" i="1" s="1"/>
  <c r="C590" i="1"/>
  <c r="D589" i="1"/>
  <c r="C589" i="1"/>
  <c r="H589" i="1" s="1"/>
  <c r="D588" i="1"/>
  <c r="C588" i="1"/>
  <c r="G587" i="1"/>
  <c r="D587" i="1"/>
  <c r="H587" i="1" s="1"/>
  <c r="C587" i="1"/>
  <c r="D586" i="1"/>
  <c r="C586" i="1"/>
  <c r="H586" i="1" s="1"/>
  <c r="D585" i="1"/>
  <c r="C585" i="1"/>
  <c r="G584" i="1"/>
  <c r="D584" i="1"/>
  <c r="H584" i="1" s="1"/>
  <c r="C584" i="1"/>
  <c r="G583" i="1"/>
  <c r="D583" i="1"/>
  <c r="C583" i="1"/>
  <c r="H583" i="1" s="1"/>
  <c r="D582" i="1"/>
  <c r="C582" i="1"/>
  <c r="G581" i="1"/>
  <c r="D581" i="1"/>
  <c r="H581" i="1" s="1"/>
  <c r="C581" i="1"/>
  <c r="D580" i="1"/>
  <c r="C580" i="1"/>
  <c r="H580" i="1" s="1"/>
  <c r="D579" i="1"/>
  <c r="C579" i="1"/>
  <c r="D578" i="1"/>
  <c r="D577" i="1"/>
  <c r="C577" i="1"/>
  <c r="H577" i="1" s="1"/>
  <c r="D576" i="1"/>
  <c r="C576" i="1"/>
  <c r="G575" i="1"/>
  <c r="D575" i="1"/>
  <c r="H575" i="1" s="1"/>
  <c r="C575" i="1"/>
  <c r="G574" i="1"/>
  <c r="D574" i="1"/>
  <c r="C574" i="1"/>
  <c r="H574" i="1" s="1"/>
  <c r="D573" i="1"/>
  <c r="C573" i="1"/>
  <c r="G572" i="1"/>
  <c r="D572" i="1"/>
  <c r="H572" i="1" s="1"/>
  <c r="C572" i="1"/>
  <c r="D571" i="1"/>
  <c r="C571" i="1"/>
  <c r="H571" i="1" s="1"/>
  <c r="D570" i="1"/>
  <c r="C570" i="1"/>
  <c r="G569" i="1"/>
  <c r="D569" i="1"/>
  <c r="H569" i="1" s="1"/>
  <c r="C569" i="1"/>
  <c r="D568" i="1"/>
  <c r="C568" i="1"/>
  <c r="H568" i="1" s="1"/>
  <c r="D567" i="1"/>
  <c r="C567" i="1"/>
  <c r="G566" i="1"/>
  <c r="D566" i="1"/>
  <c r="H566" i="1" s="1"/>
  <c r="C566" i="1"/>
  <c r="G565" i="1"/>
  <c r="D565" i="1"/>
  <c r="C565" i="1"/>
  <c r="H565" i="1" s="1"/>
  <c r="D564" i="1"/>
  <c r="C564" i="1"/>
  <c r="G563" i="1"/>
  <c r="D563" i="1"/>
  <c r="H563" i="1" s="1"/>
  <c r="C563" i="1"/>
  <c r="D562" i="1"/>
  <c r="C562" i="1"/>
  <c r="H562" i="1" s="1"/>
  <c r="D561" i="1"/>
  <c r="C561" i="1"/>
  <c r="G560" i="1"/>
  <c r="D560" i="1"/>
  <c r="H560" i="1" s="1"/>
  <c r="C560" i="1"/>
  <c r="D559" i="1"/>
  <c r="C559" i="1"/>
  <c r="H559" i="1" s="1"/>
  <c r="D558" i="1"/>
  <c r="C558" i="1"/>
  <c r="G557" i="1"/>
  <c r="D557" i="1"/>
  <c r="H557" i="1" s="1"/>
  <c r="C557" i="1"/>
  <c r="G556" i="1"/>
  <c r="D556" i="1"/>
  <c r="C556" i="1"/>
  <c r="H556" i="1" s="1"/>
  <c r="D555" i="1"/>
  <c r="C555" i="1"/>
  <c r="G554" i="1"/>
  <c r="D554" i="1"/>
  <c r="H554" i="1" s="1"/>
  <c r="C554" i="1"/>
  <c r="D553" i="1"/>
  <c r="C553" i="1"/>
  <c r="H553" i="1" s="1"/>
  <c r="D552" i="1"/>
  <c r="C552" i="1"/>
  <c r="G551" i="1"/>
  <c r="D551" i="1"/>
  <c r="H551" i="1" s="1"/>
  <c r="C551" i="1"/>
  <c r="D550" i="1"/>
  <c r="C550" i="1"/>
  <c r="H550" i="1" s="1"/>
  <c r="D549" i="1"/>
  <c r="C549" i="1"/>
  <c r="G548" i="1"/>
  <c r="D548" i="1"/>
  <c r="H548" i="1" s="1"/>
  <c r="C548" i="1"/>
  <c r="G547" i="1"/>
  <c r="D547" i="1"/>
  <c r="C547" i="1"/>
  <c r="H547" i="1" s="1"/>
  <c r="D546" i="1"/>
  <c r="C546" i="1"/>
  <c r="G545" i="1"/>
  <c r="D545" i="1"/>
  <c r="H545" i="1" s="1"/>
  <c r="C545" i="1"/>
  <c r="D544" i="1"/>
  <c r="C544" i="1"/>
  <c r="H544" i="1" s="1"/>
  <c r="D543" i="1"/>
  <c r="C543" i="1"/>
  <c r="G542" i="1"/>
  <c r="D542" i="1"/>
  <c r="H542" i="1" s="1"/>
  <c r="C542" i="1"/>
  <c r="D541" i="1"/>
  <c r="C541" i="1"/>
  <c r="H541" i="1" s="1"/>
  <c r="D540" i="1"/>
  <c r="C540" i="1"/>
  <c r="G539" i="1"/>
  <c r="D539" i="1"/>
  <c r="H539" i="1" s="1"/>
  <c r="C539" i="1"/>
  <c r="G538" i="1"/>
  <c r="D538" i="1"/>
  <c r="C538" i="1"/>
  <c r="H538" i="1" s="1"/>
  <c r="D537" i="1"/>
  <c r="C537" i="1"/>
  <c r="G536" i="1"/>
  <c r="D536" i="1"/>
  <c r="H536" i="1" s="1"/>
  <c r="C536" i="1"/>
  <c r="D535" i="1"/>
  <c r="C535" i="1"/>
  <c r="H535" i="1" s="1"/>
  <c r="D534" i="1"/>
  <c r="C534" i="1"/>
  <c r="G533" i="1"/>
  <c r="D533" i="1"/>
  <c r="H533" i="1" s="1"/>
  <c r="C533" i="1"/>
  <c r="D532" i="1"/>
  <c r="C532" i="1"/>
  <c r="H532" i="1" s="1"/>
  <c r="D531" i="1"/>
  <c r="C531" i="1"/>
  <c r="G530" i="1"/>
  <c r="D530" i="1"/>
  <c r="H530" i="1" s="1"/>
  <c r="C530" i="1"/>
  <c r="D528" i="1"/>
  <c r="C528" i="1"/>
  <c r="G527" i="1"/>
  <c r="D527" i="1"/>
  <c r="H527" i="1" s="1"/>
  <c r="C527" i="1"/>
  <c r="G526" i="1"/>
  <c r="D526" i="1"/>
  <c r="C526" i="1"/>
  <c r="H526" i="1" s="1"/>
  <c r="D525" i="1"/>
  <c r="C525" i="1"/>
  <c r="G524" i="1"/>
  <c r="D524" i="1"/>
  <c r="H524" i="1" s="1"/>
  <c r="C524" i="1"/>
  <c r="D523" i="1"/>
  <c r="C523" i="1"/>
  <c r="H523" i="1" s="1"/>
  <c r="D522" i="1"/>
  <c r="C522" i="1"/>
  <c r="G521" i="1"/>
  <c r="D521" i="1"/>
  <c r="H521" i="1" s="1"/>
  <c r="C521" i="1"/>
  <c r="D520" i="1"/>
  <c r="C520" i="1"/>
  <c r="H520" i="1" s="1"/>
  <c r="D519" i="1"/>
  <c r="C519" i="1"/>
  <c r="G518" i="1"/>
  <c r="D518" i="1"/>
  <c r="H518" i="1" s="1"/>
  <c r="C518" i="1"/>
  <c r="D517" i="1"/>
  <c r="C517" i="1"/>
  <c r="H517" i="1" s="1"/>
  <c r="D516" i="1"/>
  <c r="G515" i="1"/>
  <c r="D515" i="1"/>
  <c r="H515" i="1" s="1"/>
  <c r="C515" i="1"/>
  <c r="H514" i="1"/>
  <c r="D514" i="1"/>
  <c r="C514" i="1"/>
  <c r="G514" i="1" s="1"/>
  <c r="D513" i="1"/>
  <c r="C513" i="1"/>
  <c r="G512" i="1"/>
  <c r="D512" i="1"/>
  <c r="H512" i="1" s="1"/>
  <c r="C512" i="1"/>
  <c r="D511" i="1"/>
  <c r="C511" i="1"/>
  <c r="H511" i="1" s="1"/>
  <c r="D510" i="1"/>
  <c r="C510" i="1"/>
  <c r="G509" i="1"/>
  <c r="D509" i="1"/>
  <c r="H509" i="1" s="1"/>
  <c r="C509" i="1"/>
  <c r="H508" i="1"/>
  <c r="D508" i="1"/>
  <c r="C508" i="1"/>
  <c r="G508" i="1" s="1"/>
  <c r="D507" i="1"/>
  <c r="C507" i="1"/>
  <c r="G506" i="1"/>
  <c r="D506" i="1"/>
  <c r="H506" i="1" s="1"/>
  <c r="C506" i="1"/>
  <c r="D505" i="1"/>
  <c r="C505" i="1"/>
  <c r="H505" i="1" s="1"/>
  <c r="D504" i="1"/>
  <c r="C504" i="1"/>
  <c r="G503" i="1"/>
  <c r="D503" i="1"/>
  <c r="H503" i="1" s="1"/>
  <c r="C503" i="1"/>
  <c r="H502" i="1"/>
  <c r="D502" i="1"/>
  <c r="C502" i="1"/>
  <c r="G502" i="1" s="1"/>
  <c r="D501" i="1"/>
  <c r="C501" i="1"/>
  <c r="G500" i="1"/>
  <c r="D500" i="1"/>
  <c r="H500" i="1" s="1"/>
  <c r="C500" i="1"/>
  <c r="D499" i="1"/>
  <c r="C499" i="1"/>
  <c r="H499" i="1" s="1"/>
  <c r="D498" i="1"/>
  <c r="C498" i="1"/>
  <c r="G497" i="1"/>
  <c r="D497" i="1"/>
  <c r="H497" i="1" s="1"/>
  <c r="C497" i="1"/>
  <c r="H496" i="1"/>
  <c r="D496" i="1"/>
  <c r="C496" i="1"/>
  <c r="G496" i="1" s="1"/>
  <c r="D495" i="1"/>
  <c r="C495" i="1"/>
  <c r="H494" i="1"/>
  <c r="G494" i="1"/>
  <c r="D494" i="1"/>
  <c r="C494" i="1"/>
  <c r="H493" i="1"/>
  <c r="D493" i="1"/>
  <c r="C493" i="1"/>
  <c r="G493" i="1" s="1"/>
  <c r="D492" i="1"/>
  <c r="C492" i="1"/>
  <c r="H491" i="1"/>
  <c r="G491" i="1"/>
  <c r="D491" i="1"/>
  <c r="C491" i="1"/>
  <c r="H490" i="1"/>
  <c r="G490" i="1"/>
  <c r="D490" i="1"/>
  <c r="C490" i="1"/>
  <c r="D489" i="1"/>
  <c r="C489" i="1"/>
  <c r="H488" i="1"/>
  <c r="G488" i="1"/>
  <c r="D488" i="1"/>
  <c r="C488" i="1"/>
  <c r="H487" i="1"/>
  <c r="D487" i="1"/>
  <c r="C487" i="1"/>
  <c r="G487" i="1" s="1"/>
  <c r="D486" i="1"/>
  <c r="C486" i="1"/>
  <c r="D485" i="1"/>
  <c r="H484" i="1"/>
  <c r="G484" i="1"/>
  <c r="D484" i="1"/>
  <c r="C484" i="1"/>
  <c r="D483" i="1"/>
  <c r="C483" i="1"/>
  <c r="H482" i="1"/>
  <c r="G482" i="1"/>
  <c r="D482" i="1"/>
  <c r="C482" i="1"/>
  <c r="H481" i="1"/>
  <c r="D481" i="1"/>
  <c r="C481" i="1"/>
  <c r="G481" i="1" s="1"/>
  <c r="D480" i="1"/>
  <c r="C480" i="1"/>
  <c r="H479" i="1"/>
  <c r="G479" i="1"/>
  <c r="D479" i="1"/>
  <c r="C479" i="1"/>
  <c r="H478" i="1"/>
  <c r="D478" i="1"/>
  <c r="C478" i="1"/>
  <c r="G478" i="1" s="1"/>
  <c r="D477" i="1"/>
  <c r="C477" i="1"/>
  <c r="H476" i="1"/>
  <c r="G476" i="1"/>
  <c r="D476" i="1"/>
  <c r="C476" i="1"/>
  <c r="H475" i="1"/>
  <c r="G475" i="1"/>
  <c r="D475" i="1"/>
  <c r="C475" i="1"/>
  <c r="D474" i="1"/>
  <c r="C474" i="1"/>
  <c r="H473" i="1"/>
  <c r="G473" i="1"/>
  <c r="D473" i="1"/>
  <c r="C473" i="1"/>
  <c r="H472" i="1"/>
  <c r="D472" i="1"/>
  <c r="C472" i="1"/>
  <c r="G472" i="1" s="1"/>
  <c r="D471" i="1"/>
  <c r="C471" i="1"/>
  <c r="H470" i="1"/>
  <c r="G470" i="1"/>
  <c r="D470" i="1"/>
  <c r="C470" i="1"/>
  <c r="H469" i="1"/>
  <c r="D469" i="1"/>
  <c r="C469" i="1"/>
  <c r="G469" i="1" s="1"/>
  <c r="D468" i="1"/>
  <c r="C468" i="1"/>
  <c r="H467" i="1"/>
  <c r="G467" i="1"/>
  <c r="D467" i="1"/>
  <c r="C467" i="1"/>
  <c r="H466" i="1"/>
  <c r="G466" i="1"/>
  <c r="D466" i="1"/>
  <c r="C466" i="1"/>
  <c r="D465" i="1"/>
  <c r="C465" i="1"/>
  <c r="H464" i="1"/>
  <c r="G464" i="1"/>
  <c r="D464" i="1"/>
  <c r="C464" i="1"/>
  <c r="H463" i="1"/>
  <c r="D463" i="1"/>
  <c r="C463" i="1"/>
  <c r="G463" i="1" s="1"/>
  <c r="D462" i="1"/>
  <c r="C462" i="1"/>
  <c r="H461" i="1"/>
  <c r="G461" i="1"/>
  <c r="D461" i="1"/>
  <c r="C461" i="1"/>
  <c r="C460" i="1"/>
  <c r="D459" i="1"/>
  <c r="C459" i="1"/>
  <c r="H458" i="1"/>
  <c r="G458" i="1"/>
  <c r="D458" i="1"/>
  <c r="C458" i="1"/>
  <c r="G457" i="1"/>
  <c r="D457" i="1"/>
  <c r="C457" i="1"/>
  <c r="H457" i="1" s="1"/>
  <c r="D456" i="1"/>
  <c r="C456" i="1"/>
  <c r="H455" i="1"/>
  <c r="G455" i="1"/>
  <c r="D455" i="1"/>
  <c r="C455" i="1"/>
  <c r="D454" i="1"/>
  <c r="C454" i="1"/>
  <c r="G454" i="1" s="1"/>
  <c r="D453" i="1"/>
  <c r="C453" i="1"/>
  <c r="H452" i="1"/>
  <c r="G452" i="1"/>
  <c r="D452" i="1"/>
  <c r="C452" i="1"/>
  <c r="D451" i="1"/>
  <c r="C451" i="1"/>
  <c r="H451" i="1" s="1"/>
  <c r="D450" i="1"/>
  <c r="C450" i="1"/>
  <c r="H449" i="1"/>
  <c r="G449" i="1"/>
  <c r="D449" i="1"/>
  <c r="C449" i="1"/>
  <c r="G448" i="1"/>
  <c r="D448" i="1"/>
  <c r="C448" i="1"/>
  <c r="H448" i="1" s="1"/>
  <c r="D447" i="1"/>
  <c r="C447" i="1"/>
  <c r="H446" i="1"/>
  <c r="G446" i="1"/>
  <c r="D446" i="1"/>
  <c r="C446" i="1"/>
  <c r="D445" i="1"/>
  <c r="C445" i="1"/>
  <c r="G445" i="1" s="1"/>
  <c r="D444" i="1"/>
  <c r="C444" i="1"/>
  <c r="H443" i="1"/>
  <c r="G443" i="1"/>
  <c r="D443" i="1"/>
  <c r="C443" i="1"/>
  <c r="D442" i="1"/>
  <c r="C442" i="1"/>
  <c r="H442" i="1" s="1"/>
  <c r="D441" i="1"/>
  <c r="C441" i="1"/>
  <c r="H440" i="1"/>
  <c r="G440" i="1"/>
  <c r="D440" i="1"/>
  <c r="C440" i="1"/>
  <c r="G439" i="1"/>
  <c r="D439" i="1"/>
  <c r="C439" i="1"/>
  <c r="H439" i="1" s="1"/>
  <c r="D438" i="1"/>
  <c r="C438" i="1"/>
  <c r="H437" i="1"/>
  <c r="G437" i="1"/>
  <c r="D437" i="1"/>
  <c r="C437" i="1"/>
  <c r="D436" i="1"/>
  <c r="C436" i="1"/>
  <c r="G436" i="1" s="1"/>
  <c r="D435" i="1"/>
  <c r="C435" i="1"/>
  <c r="H434" i="1"/>
  <c r="G434" i="1"/>
  <c r="D434" i="1"/>
  <c r="C434" i="1"/>
  <c r="D433" i="1"/>
  <c r="C433" i="1"/>
  <c r="H433" i="1" s="1"/>
  <c r="D432" i="1"/>
  <c r="C432" i="1"/>
  <c r="H431" i="1"/>
  <c r="G431" i="1"/>
  <c r="D431" i="1"/>
  <c r="C431" i="1"/>
  <c r="G430" i="1"/>
  <c r="D430" i="1"/>
  <c r="C430" i="1"/>
  <c r="H430" i="1" s="1"/>
  <c r="D429" i="1"/>
  <c r="C429" i="1"/>
  <c r="H428" i="1"/>
  <c r="G428" i="1"/>
  <c r="D428" i="1"/>
  <c r="C428" i="1"/>
  <c r="D427" i="1"/>
  <c r="C427" i="1"/>
  <c r="G427" i="1" s="1"/>
  <c r="D426" i="1"/>
  <c r="C426" i="1"/>
  <c r="C425" i="1"/>
  <c r="D423" i="1"/>
  <c r="C423" i="1"/>
  <c r="C422" i="1"/>
  <c r="C421" i="1"/>
  <c r="D416" i="1"/>
  <c r="C416" i="1"/>
  <c r="H416" i="1" s="1"/>
  <c r="D415" i="1"/>
  <c r="C415" i="1"/>
  <c r="G415" i="1" s="1"/>
  <c r="D414" i="1"/>
  <c r="C414" i="1"/>
  <c r="D411" i="1"/>
  <c r="C411" i="1"/>
  <c r="H410" i="1"/>
  <c r="G410" i="1"/>
  <c r="D410" i="1"/>
  <c r="C410" i="1"/>
  <c r="D409" i="1"/>
  <c r="H409" i="1" s="1"/>
  <c r="C409" i="1"/>
  <c r="G409" i="1" s="1"/>
  <c r="D408" i="1"/>
  <c r="C408" i="1"/>
  <c r="H407" i="1"/>
  <c r="G407" i="1"/>
  <c r="D407" i="1"/>
  <c r="C407" i="1"/>
  <c r="D406" i="1"/>
  <c r="H406" i="1" s="1"/>
  <c r="C406" i="1"/>
  <c r="G406" i="1" s="1"/>
  <c r="D405" i="1"/>
  <c r="C405" i="1"/>
  <c r="H404" i="1"/>
  <c r="G404" i="1"/>
  <c r="D404" i="1"/>
  <c r="C404" i="1"/>
  <c r="H403" i="1"/>
  <c r="D403" i="1"/>
  <c r="G403" i="1" s="1"/>
  <c r="C403" i="1"/>
  <c r="D402" i="1"/>
  <c r="C402" i="1"/>
  <c r="D401" i="1"/>
  <c r="D400" i="1"/>
  <c r="C400" i="1"/>
  <c r="G400" i="1" s="1"/>
  <c r="D399" i="1"/>
  <c r="C399" i="1"/>
  <c r="H398" i="1"/>
  <c r="G398" i="1"/>
  <c r="D398" i="1"/>
  <c r="C398" i="1"/>
  <c r="D397" i="1"/>
  <c r="C397" i="1"/>
  <c r="H397" i="1" s="1"/>
  <c r="D396" i="1"/>
  <c r="C396" i="1"/>
  <c r="H395" i="1"/>
  <c r="G395" i="1"/>
  <c r="D395" i="1"/>
  <c r="C395" i="1"/>
  <c r="G394" i="1"/>
  <c r="D394" i="1"/>
  <c r="C394" i="1"/>
  <c r="H394" i="1" s="1"/>
  <c r="D393" i="1"/>
  <c r="C393" i="1"/>
  <c r="H392" i="1"/>
  <c r="G392" i="1"/>
  <c r="D392" i="1"/>
  <c r="C392" i="1"/>
  <c r="D391" i="1"/>
  <c r="C391" i="1"/>
  <c r="G391" i="1" s="1"/>
  <c r="D390" i="1"/>
  <c r="C390" i="1"/>
  <c r="H389" i="1"/>
  <c r="G389" i="1"/>
  <c r="D389" i="1"/>
  <c r="C389" i="1"/>
  <c r="D388" i="1"/>
  <c r="C388" i="1"/>
  <c r="H388" i="1" s="1"/>
  <c r="D387" i="1"/>
  <c r="C387" i="1"/>
  <c r="H386" i="1"/>
  <c r="G386" i="1"/>
  <c r="D386" i="1"/>
  <c r="C386" i="1"/>
  <c r="G385" i="1"/>
  <c r="D385" i="1"/>
  <c r="C385" i="1"/>
  <c r="H385" i="1" s="1"/>
  <c r="D384" i="1"/>
  <c r="C384" i="1"/>
  <c r="H383" i="1"/>
  <c r="G383" i="1"/>
  <c r="D383" i="1"/>
  <c r="C383" i="1"/>
  <c r="D382" i="1"/>
  <c r="C382" i="1"/>
  <c r="H382" i="1" s="1"/>
  <c r="D381" i="1"/>
  <c r="C381" i="1"/>
  <c r="G380" i="1"/>
  <c r="D380" i="1"/>
  <c r="C380" i="1"/>
  <c r="H380" i="1" s="1"/>
  <c r="D379" i="1"/>
  <c r="C379" i="1"/>
  <c r="H379" i="1" s="1"/>
  <c r="D378" i="1"/>
  <c r="C378" i="1"/>
  <c r="D377" i="1"/>
  <c r="C377" i="1"/>
  <c r="H377" i="1" s="1"/>
  <c r="G376" i="1"/>
  <c r="D376" i="1"/>
  <c r="C376" i="1"/>
  <c r="H376" i="1" s="1"/>
  <c r="D375" i="1"/>
  <c r="C375" i="1"/>
  <c r="D374" i="1"/>
  <c r="C374" i="1"/>
  <c r="H374" i="1" s="1"/>
  <c r="D373" i="1"/>
  <c r="C373" i="1"/>
  <c r="G373" i="1" s="1"/>
  <c r="D372" i="1"/>
  <c r="C372" i="1"/>
  <c r="H371" i="1"/>
  <c r="G371" i="1"/>
  <c r="D371" i="1"/>
  <c r="C371" i="1"/>
  <c r="D370" i="1"/>
  <c r="C370" i="1"/>
  <c r="H370" i="1" s="1"/>
  <c r="D369" i="1"/>
  <c r="C369" i="1"/>
  <c r="D368" i="1"/>
  <c r="D367" i="1"/>
  <c r="H367" i="1" s="1"/>
  <c r="C367" i="1"/>
  <c r="G367" i="1" s="1"/>
  <c r="D366" i="1"/>
  <c r="C366" i="1"/>
  <c r="D365" i="1"/>
  <c r="H365" i="1" s="1"/>
  <c r="C365" i="1"/>
  <c r="D364" i="1"/>
  <c r="H364" i="1" s="1"/>
  <c r="C364" i="1"/>
  <c r="G364" i="1" s="1"/>
  <c r="H363" i="1"/>
  <c r="D363" i="1"/>
  <c r="C363" i="1"/>
  <c r="G363" i="1" s="1"/>
  <c r="G362" i="1"/>
  <c r="D362" i="1"/>
  <c r="H362" i="1" s="1"/>
  <c r="C362" i="1"/>
  <c r="D361" i="1"/>
  <c r="C361" i="1"/>
  <c r="H361" i="1" s="1"/>
  <c r="D360" i="1"/>
  <c r="C360" i="1"/>
  <c r="D359" i="1"/>
  <c r="H359" i="1" s="1"/>
  <c r="C359" i="1"/>
  <c r="H358" i="1"/>
  <c r="D358" i="1"/>
  <c r="G358" i="1" s="1"/>
  <c r="C358" i="1"/>
  <c r="D357" i="1"/>
  <c r="C357" i="1"/>
  <c r="G357" i="1" s="1"/>
  <c r="D356" i="1"/>
  <c r="D355" i="1"/>
  <c r="D354" i="1"/>
  <c r="C354" i="1"/>
  <c r="G354" i="1" s="1"/>
  <c r="G353" i="1"/>
  <c r="D353" i="1"/>
  <c r="H353" i="1" s="1"/>
  <c r="C353" i="1"/>
  <c r="D352" i="1"/>
  <c r="C352" i="1"/>
  <c r="G352" i="1" s="1"/>
  <c r="D351" i="1"/>
  <c r="H351" i="1" s="1"/>
  <c r="C351" i="1"/>
  <c r="D350" i="1"/>
  <c r="H350" i="1" s="1"/>
  <c r="C350" i="1"/>
  <c r="D349" i="1"/>
  <c r="H349" i="1" s="1"/>
  <c r="C349" i="1"/>
  <c r="G349" i="1" s="1"/>
  <c r="H348" i="1"/>
  <c r="D348" i="1"/>
  <c r="C348" i="1"/>
  <c r="G348" i="1" s="1"/>
  <c r="G347" i="1"/>
  <c r="D347" i="1"/>
  <c r="H347" i="1" s="1"/>
  <c r="C347" i="1"/>
  <c r="D346" i="1"/>
  <c r="C346" i="1"/>
  <c r="H346" i="1" s="1"/>
  <c r="D345" i="1"/>
  <c r="C345" i="1"/>
  <c r="D344" i="1"/>
  <c r="H344" i="1" s="1"/>
  <c r="C344" i="1"/>
  <c r="H343" i="1"/>
  <c r="D343" i="1"/>
  <c r="G343" i="1" s="1"/>
  <c r="C343" i="1"/>
  <c r="D342" i="1"/>
  <c r="C342" i="1"/>
  <c r="G342" i="1" s="1"/>
  <c r="H341" i="1"/>
  <c r="G341" i="1"/>
  <c r="D341" i="1"/>
  <c r="C341" i="1"/>
  <c r="G340" i="1"/>
  <c r="D340" i="1"/>
  <c r="C340" i="1"/>
  <c r="H340" i="1" s="1"/>
  <c r="D339" i="1"/>
  <c r="C339" i="1"/>
  <c r="H339" i="1" s="1"/>
  <c r="H338" i="1"/>
  <c r="D338" i="1"/>
  <c r="G338" i="1" s="1"/>
  <c r="C338" i="1"/>
  <c r="D337" i="1"/>
  <c r="H337" i="1" s="1"/>
  <c r="C337" i="1"/>
  <c r="G337" i="1" s="1"/>
  <c r="D336" i="1"/>
  <c r="C336" i="1"/>
  <c r="G336" i="1" s="1"/>
  <c r="G335" i="1"/>
  <c r="D335" i="1"/>
  <c r="H335" i="1" s="1"/>
  <c r="C335" i="1"/>
  <c r="D334" i="1"/>
  <c r="C334" i="1"/>
  <c r="H334" i="1" s="1"/>
  <c r="D333" i="1"/>
  <c r="H333" i="1" s="1"/>
  <c r="C333" i="1"/>
  <c r="D332" i="1"/>
  <c r="G332" i="1" s="1"/>
  <c r="C332" i="1"/>
  <c r="D331" i="1"/>
  <c r="H331" i="1" s="1"/>
  <c r="C331" i="1"/>
  <c r="G331" i="1" s="1"/>
  <c r="H330" i="1"/>
  <c r="D330" i="1"/>
  <c r="C330" i="1"/>
  <c r="G330" i="1" s="1"/>
  <c r="G329" i="1"/>
  <c r="D329" i="1"/>
  <c r="H329" i="1" s="1"/>
  <c r="C329" i="1"/>
  <c r="D328" i="1"/>
  <c r="C328" i="1"/>
  <c r="H328" i="1" s="1"/>
  <c r="D327" i="1"/>
  <c r="C327" i="1"/>
  <c r="D326" i="1"/>
  <c r="H326" i="1" s="1"/>
  <c r="C326" i="1"/>
  <c r="H325" i="1"/>
  <c r="D325" i="1"/>
  <c r="G325" i="1" s="1"/>
  <c r="C325" i="1"/>
  <c r="D324" i="1"/>
  <c r="C324" i="1"/>
  <c r="G324" i="1" s="1"/>
  <c r="H323" i="1"/>
  <c r="G323" i="1"/>
  <c r="D323" i="1"/>
  <c r="C323" i="1"/>
  <c r="G322" i="1"/>
  <c r="D322" i="1"/>
  <c r="C322" i="1"/>
  <c r="H322" i="1" s="1"/>
  <c r="D321" i="1"/>
  <c r="C321" i="1"/>
  <c r="H321" i="1" s="1"/>
  <c r="H320" i="1"/>
  <c r="D320" i="1"/>
  <c r="G320" i="1" s="1"/>
  <c r="C320" i="1"/>
  <c r="D319" i="1"/>
  <c r="H319" i="1" s="1"/>
  <c r="C319" i="1"/>
  <c r="G319" i="1" s="1"/>
  <c r="D318" i="1"/>
  <c r="C318" i="1"/>
  <c r="G318" i="1" s="1"/>
  <c r="G317" i="1"/>
  <c r="D317" i="1"/>
  <c r="H317" i="1" s="1"/>
  <c r="C317" i="1"/>
  <c r="D315" i="1"/>
  <c r="H315" i="1" s="1"/>
  <c r="C315" i="1"/>
  <c r="D314" i="1"/>
  <c r="G314" i="1" s="1"/>
  <c r="C314" i="1"/>
  <c r="D313" i="1"/>
  <c r="H313" i="1" s="1"/>
  <c r="C313" i="1"/>
  <c r="G313" i="1" s="1"/>
  <c r="H312" i="1"/>
  <c r="D312" i="1"/>
  <c r="C312" i="1"/>
  <c r="G312" i="1" s="1"/>
  <c r="G311" i="1"/>
  <c r="D311" i="1"/>
  <c r="H311" i="1" s="1"/>
  <c r="C311" i="1"/>
  <c r="D310" i="1"/>
  <c r="C310" i="1"/>
  <c r="H310" i="1" s="1"/>
  <c r="D309" i="1"/>
  <c r="C309" i="1"/>
  <c r="D308" i="1"/>
  <c r="H308" i="1" s="1"/>
  <c r="C308" i="1"/>
  <c r="H307" i="1"/>
  <c r="D307" i="1"/>
  <c r="G307" i="1" s="1"/>
  <c r="C307" i="1"/>
  <c r="D306" i="1"/>
  <c r="C306" i="1"/>
  <c r="G306" i="1" s="1"/>
  <c r="D305" i="1"/>
  <c r="D304" i="1"/>
  <c r="H302" i="1"/>
  <c r="D302" i="1"/>
  <c r="C302" i="1"/>
  <c r="D301" i="1"/>
  <c r="H301" i="1" s="1"/>
  <c r="C301" i="1"/>
  <c r="G301" i="1" s="1"/>
  <c r="D300" i="1"/>
  <c r="C300" i="1"/>
  <c r="G300" i="1" s="1"/>
  <c r="D299" i="1"/>
  <c r="C299" i="1"/>
  <c r="D298" i="1"/>
  <c r="C298" i="1"/>
  <c r="H298" i="1" s="1"/>
  <c r="D294" i="1"/>
  <c r="C294" i="1"/>
  <c r="D293" i="1"/>
  <c r="H293" i="1" s="1"/>
  <c r="C293" i="1"/>
  <c r="H292" i="1"/>
  <c r="D292" i="1"/>
  <c r="G292" i="1" s="1"/>
  <c r="C292" i="1"/>
  <c r="D291" i="1"/>
  <c r="C291" i="1"/>
  <c r="G291" i="1" s="1"/>
  <c r="H290" i="1"/>
  <c r="G290" i="1"/>
  <c r="D290" i="1"/>
  <c r="C290" i="1"/>
  <c r="G289" i="1"/>
  <c r="D289" i="1"/>
  <c r="C289" i="1"/>
  <c r="H289" i="1" s="1"/>
  <c r="D288" i="1"/>
  <c r="C288" i="1"/>
  <c r="H288" i="1" s="1"/>
  <c r="H287" i="1"/>
  <c r="D287" i="1"/>
  <c r="G287" i="1" s="1"/>
  <c r="C287" i="1"/>
  <c r="D286" i="1"/>
  <c r="H286" i="1" s="1"/>
  <c r="C286" i="1"/>
  <c r="G286" i="1" s="1"/>
  <c r="H285" i="1"/>
  <c r="D285" i="1"/>
  <c r="C285" i="1"/>
  <c r="G285" i="1" s="1"/>
  <c r="G284" i="1"/>
  <c r="D284" i="1"/>
  <c r="C284" i="1"/>
  <c r="D283" i="1"/>
  <c r="C283" i="1"/>
  <c r="G283" i="1" s="1"/>
  <c r="D282" i="1"/>
  <c r="C282" i="1"/>
  <c r="D281" i="1"/>
  <c r="C281" i="1"/>
  <c r="D280" i="1"/>
  <c r="C280" i="1"/>
  <c r="G280" i="1" s="1"/>
  <c r="H279" i="1"/>
  <c r="D279" i="1"/>
  <c r="C279" i="1"/>
  <c r="G279" i="1" s="1"/>
  <c r="G278" i="1"/>
  <c r="D278" i="1"/>
  <c r="H278" i="1" s="1"/>
  <c r="C278" i="1"/>
  <c r="G277" i="1"/>
  <c r="D277" i="1"/>
  <c r="C277" i="1"/>
  <c r="H277" i="1" s="1"/>
  <c r="D276" i="1"/>
  <c r="C276" i="1"/>
  <c r="H275" i="1"/>
  <c r="D275" i="1"/>
  <c r="G275" i="1" s="1"/>
  <c r="C275" i="1"/>
  <c r="H274" i="1"/>
  <c r="D274" i="1"/>
  <c r="G274" i="1" s="1"/>
  <c r="C274" i="1"/>
  <c r="D273" i="1"/>
  <c r="C273" i="1"/>
  <c r="G273" i="1" s="1"/>
  <c r="H272" i="1"/>
  <c r="G272" i="1"/>
  <c r="D272" i="1"/>
  <c r="C272" i="1"/>
  <c r="D271" i="1"/>
  <c r="C271" i="1"/>
  <c r="H271" i="1" s="1"/>
  <c r="D270" i="1"/>
  <c r="C270" i="1"/>
  <c r="H270" i="1" s="1"/>
  <c r="D269" i="1"/>
  <c r="D268" i="1"/>
  <c r="C268" i="1"/>
  <c r="G268" i="1" s="1"/>
  <c r="D267" i="1"/>
  <c r="H267" i="1" s="1"/>
  <c r="C267" i="1"/>
  <c r="D266" i="1"/>
  <c r="C266" i="1"/>
  <c r="D265" i="1"/>
  <c r="C265" i="1"/>
  <c r="G265" i="1" s="1"/>
  <c r="H264" i="1"/>
  <c r="D264" i="1"/>
  <c r="C264" i="1"/>
  <c r="G264" i="1" s="1"/>
  <c r="G263" i="1"/>
  <c r="D263" i="1"/>
  <c r="H263" i="1" s="1"/>
  <c r="C263" i="1"/>
  <c r="G262" i="1"/>
  <c r="D262" i="1"/>
  <c r="C262" i="1"/>
  <c r="H262" i="1" s="1"/>
  <c r="D261" i="1"/>
  <c r="C261" i="1"/>
  <c r="H260" i="1"/>
  <c r="D260" i="1"/>
  <c r="G260" i="1" s="1"/>
  <c r="C260" i="1"/>
  <c r="H259" i="1"/>
  <c r="D259" i="1"/>
  <c r="G259" i="1" s="1"/>
  <c r="C259" i="1"/>
  <c r="D258" i="1"/>
  <c r="C258" i="1"/>
  <c r="G258" i="1" s="1"/>
  <c r="D257" i="1"/>
  <c r="C257" i="1"/>
  <c r="H257" i="1" s="1"/>
  <c r="D256" i="1"/>
  <c r="C256" i="1"/>
  <c r="D255" i="1"/>
  <c r="C255" i="1"/>
  <c r="H255" i="1" s="1"/>
  <c r="H254" i="1"/>
  <c r="D254" i="1"/>
  <c r="G254" i="1" s="1"/>
  <c r="C254" i="1"/>
  <c r="D253" i="1"/>
  <c r="D252" i="1"/>
  <c r="C252" i="1"/>
  <c r="G252" i="1" s="1"/>
  <c r="G251" i="1"/>
  <c r="D251" i="1"/>
  <c r="C251" i="1"/>
  <c r="D250" i="1"/>
  <c r="C250" i="1"/>
  <c r="G250" i="1" s="1"/>
  <c r="D249" i="1"/>
  <c r="H249" i="1" s="1"/>
  <c r="C249" i="1"/>
  <c r="D248" i="1"/>
  <c r="G248" i="1" s="1"/>
  <c r="C248" i="1"/>
  <c r="D247" i="1"/>
  <c r="C247" i="1"/>
  <c r="G247" i="1" s="1"/>
  <c r="D246" i="1"/>
  <c r="H246" i="1" s="1"/>
  <c r="C246" i="1"/>
  <c r="G245" i="1"/>
  <c r="D245" i="1"/>
  <c r="H245" i="1" s="1"/>
  <c r="C245" i="1"/>
  <c r="D244" i="1"/>
  <c r="C244" i="1"/>
  <c r="H244" i="1" s="1"/>
  <c r="D243" i="1"/>
  <c r="C243" i="1"/>
  <c r="H242" i="1"/>
  <c r="D242" i="1"/>
  <c r="C242" i="1"/>
  <c r="H241" i="1"/>
  <c r="D241" i="1"/>
  <c r="G241" i="1" s="1"/>
  <c r="C241" i="1"/>
  <c r="D240" i="1"/>
  <c r="C240" i="1"/>
  <c r="G240" i="1" s="1"/>
  <c r="H239" i="1"/>
  <c r="G239" i="1"/>
  <c r="D239" i="1"/>
  <c r="C239" i="1"/>
  <c r="G238" i="1"/>
  <c r="D238" i="1"/>
  <c r="C238" i="1"/>
  <c r="H238" i="1" s="1"/>
  <c r="D237" i="1"/>
  <c r="C237" i="1"/>
  <c r="H237" i="1" s="1"/>
  <c r="D236" i="1"/>
  <c r="C236" i="1"/>
  <c r="H236" i="1" s="1"/>
  <c r="D235" i="1"/>
  <c r="C235" i="1"/>
  <c r="G235" i="1" s="1"/>
  <c r="H234" i="1"/>
  <c r="D234" i="1"/>
  <c r="C234" i="1"/>
  <c r="G234" i="1" s="1"/>
  <c r="G233" i="1"/>
  <c r="D233" i="1"/>
  <c r="C233" i="1"/>
  <c r="D232" i="1"/>
  <c r="C232" i="1"/>
  <c r="H232" i="1" s="1"/>
  <c r="D231" i="1"/>
  <c r="H231" i="1" s="1"/>
  <c r="C231" i="1"/>
  <c r="D230" i="1"/>
  <c r="H229" i="1"/>
  <c r="D229" i="1"/>
  <c r="C229" i="1"/>
  <c r="G229" i="1" s="1"/>
  <c r="H228" i="1"/>
  <c r="D228" i="1"/>
  <c r="C228" i="1"/>
  <c r="G228" i="1" s="1"/>
  <c r="G227" i="1"/>
  <c r="D227" i="1"/>
  <c r="H227" i="1" s="1"/>
  <c r="C227" i="1"/>
  <c r="D226" i="1"/>
  <c r="D225" i="1"/>
  <c r="C225" i="1"/>
  <c r="D224" i="1"/>
  <c r="C224" i="1"/>
  <c r="H224" i="1" s="1"/>
  <c r="H223" i="1"/>
  <c r="D223" i="1"/>
  <c r="C223" i="1"/>
  <c r="D222" i="1"/>
  <c r="C222" i="1"/>
  <c r="G222" i="1" s="1"/>
  <c r="D221" i="1"/>
  <c r="D220" i="1"/>
  <c r="C220" i="1"/>
  <c r="H220" i="1" s="1"/>
  <c r="D219" i="1"/>
  <c r="C219" i="1"/>
  <c r="H219" i="1" s="1"/>
  <c r="D218" i="1"/>
  <c r="C218" i="1"/>
  <c r="H218" i="1" s="1"/>
  <c r="H216" i="1"/>
  <c r="D216" i="1"/>
  <c r="C216" i="1"/>
  <c r="G216" i="1" s="1"/>
  <c r="D215" i="1"/>
  <c r="C215" i="1"/>
  <c r="G215" i="1" s="1"/>
  <c r="D214" i="1"/>
  <c r="C214" i="1"/>
  <c r="G214" i="1" s="1"/>
  <c r="D213" i="1"/>
  <c r="C213" i="1"/>
  <c r="D212" i="1"/>
  <c r="C212" i="1"/>
  <c r="D211" i="1"/>
  <c r="C211" i="1"/>
  <c r="G211" i="1" s="1"/>
  <c r="D210" i="1"/>
  <c r="C210" i="1"/>
  <c r="G210" i="1" s="1"/>
  <c r="D209" i="1"/>
  <c r="C209" i="1"/>
  <c r="G209" i="1" s="1"/>
  <c r="D208" i="1"/>
  <c r="C208" i="1"/>
  <c r="H208" i="1" s="1"/>
  <c r="D207" i="1"/>
  <c r="C207" i="1"/>
  <c r="H206" i="1"/>
  <c r="D206" i="1"/>
  <c r="G206" i="1" s="1"/>
  <c r="C206" i="1"/>
  <c r="H205" i="1"/>
  <c r="D205" i="1"/>
  <c r="C205" i="1"/>
  <c r="D204" i="1"/>
  <c r="C204" i="1"/>
  <c r="G204" i="1" s="1"/>
  <c r="H203" i="1"/>
  <c r="G203" i="1"/>
  <c r="D203" i="1"/>
  <c r="C203" i="1"/>
  <c r="G202" i="1"/>
  <c r="D202" i="1"/>
  <c r="C202" i="1"/>
  <c r="H202" i="1" s="1"/>
  <c r="D201" i="1"/>
  <c r="C201" i="1"/>
  <c r="H201" i="1" s="1"/>
  <c r="H200" i="1"/>
  <c r="D200" i="1"/>
  <c r="G200" i="1" s="1"/>
  <c r="C200" i="1"/>
  <c r="D199" i="1"/>
  <c r="H199" i="1" s="1"/>
  <c r="C199" i="1"/>
  <c r="G199" i="1" s="1"/>
  <c r="D198" i="1"/>
  <c r="G197" i="1"/>
  <c r="D197" i="1"/>
  <c r="H197" i="1" s="1"/>
  <c r="C197" i="1"/>
  <c r="D196" i="1"/>
  <c r="C196" i="1"/>
  <c r="G196" i="1" s="1"/>
  <c r="D195" i="1"/>
  <c r="C195" i="1"/>
  <c r="D194" i="1"/>
  <c r="G194" i="1" s="1"/>
  <c r="C194" i="1"/>
  <c r="D193" i="1"/>
  <c r="C193" i="1"/>
  <c r="G193" i="1" s="1"/>
  <c r="H192" i="1"/>
  <c r="D192" i="1"/>
  <c r="C192" i="1"/>
  <c r="G192" i="1" s="1"/>
  <c r="D191" i="1"/>
  <c r="C191" i="1"/>
  <c r="G191" i="1" s="1"/>
  <c r="G190" i="1"/>
  <c r="D190" i="1"/>
  <c r="C190" i="1"/>
  <c r="H190" i="1" s="1"/>
  <c r="D189" i="1"/>
  <c r="C189" i="1"/>
  <c r="H188" i="1"/>
  <c r="D188" i="1"/>
  <c r="G188" i="1" s="1"/>
  <c r="C188" i="1"/>
  <c r="H187" i="1"/>
  <c r="D187" i="1"/>
  <c r="G187" i="1" s="1"/>
  <c r="C187" i="1"/>
  <c r="D186" i="1"/>
  <c r="C186" i="1"/>
  <c r="G186" i="1" s="1"/>
  <c r="H185" i="1"/>
  <c r="G185" i="1"/>
  <c r="D185" i="1"/>
  <c r="C185" i="1"/>
  <c r="D184" i="1"/>
  <c r="C184" i="1"/>
  <c r="H184" i="1" s="1"/>
  <c r="D183" i="1"/>
  <c r="C183" i="1"/>
  <c r="H183" i="1" s="1"/>
  <c r="D182" i="1"/>
  <c r="C182" i="1"/>
  <c r="H182" i="1" s="1"/>
  <c r="D181" i="1"/>
  <c r="H181" i="1" s="1"/>
  <c r="C181" i="1"/>
  <c r="G181" i="1" s="1"/>
  <c r="H180" i="1"/>
  <c r="D180" i="1"/>
  <c r="C180" i="1"/>
  <c r="G180" i="1" s="1"/>
  <c r="G179" i="1"/>
  <c r="D179" i="1"/>
  <c r="H179" i="1" s="1"/>
  <c r="C179" i="1"/>
  <c r="D178" i="1"/>
  <c r="C178" i="1"/>
  <c r="H178" i="1" s="1"/>
  <c r="D177" i="1"/>
  <c r="C177" i="1"/>
  <c r="D176" i="1"/>
  <c r="G176" i="1" s="1"/>
  <c r="C176" i="1"/>
  <c r="H175" i="1"/>
  <c r="D175" i="1"/>
  <c r="C175" i="1"/>
  <c r="G175" i="1" s="1"/>
  <c r="H174" i="1"/>
  <c r="D174" i="1"/>
  <c r="C174" i="1"/>
  <c r="G174" i="1" s="1"/>
  <c r="G173" i="1"/>
  <c r="D173" i="1"/>
  <c r="C173" i="1"/>
  <c r="D172" i="1"/>
  <c r="C172" i="1"/>
  <c r="H172" i="1" s="1"/>
  <c r="D171" i="1"/>
  <c r="C171" i="1"/>
  <c r="D170" i="1"/>
  <c r="C170" i="1"/>
  <c r="H170" i="1" s="1"/>
  <c r="H169" i="1"/>
  <c r="D169" i="1"/>
  <c r="G169" i="1" s="1"/>
  <c r="C169" i="1"/>
  <c r="D168" i="1"/>
  <c r="C168" i="1"/>
  <c r="G168" i="1" s="1"/>
  <c r="H167" i="1"/>
  <c r="G167" i="1"/>
  <c r="D167" i="1"/>
  <c r="C167" i="1"/>
  <c r="D166" i="1"/>
  <c r="D165" i="1"/>
  <c r="C165" i="1"/>
  <c r="H165" i="1" s="1"/>
  <c r="H164" i="1"/>
  <c r="D164" i="1"/>
  <c r="G164" i="1" s="1"/>
  <c r="C164" i="1"/>
  <c r="D163" i="1"/>
  <c r="H163" i="1" s="1"/>
  <c r="C163" i="1"/>
  <c r="G163" i="1" s="1"/>
  <c r="H162" i="1"/>
  <c r="D162" i="1"/>
  <c r="C162" i="1"/>
  <c r="G162" i="1" s="1"/>
  <c r="D161" i="1"/>
  <c r="H161" i="1" s="1"/>
  <c r="C161" i="1"/>
  <c r="G161" i="1" s="1"/>
  <c r="D160" i="1"/>
  <c r="D159" i="1"/>
  <c r="H159" i="1" s="1"/>
  <c r="C159" i="1"/>
  <c r="D158" i="1"/>
  <c r="H158" i="1" s="1"/>
  <c r="C158" i="1"/>
  <c r="H157" i="1"/>
  <c r="D157" i="1"/>
  <c r="C157" i="1"/>
  <c r="G157" i="1" s="1"/>
  <c r="D156" i="1"/>
  <c r="C156" i="1"/>
  <c r="G156" i="1" s="1"/>
  <c r="D155" i="1"/>
  <c r="C155" i="1"/>
  <c r="G155" i="1" s="1"/>
  <c r="G154" i="1"/>
  <c r="D154" i="1"/>
  <c r="C154" i="1"/>
  <c r="H154" i="1" s="1"/>
  <c r="D153" i="1"/>
  <c r="C153" i="1"/>
  <c r="D152" i="1"/>
  <c r="C152" i="1"/>
  <c r="H152" i="1" s="1"/>
  <c r="H151" i="1"/>
  <c r="D151" i="1"/>
  <c r="C151" i="1"/>
  <c r="D150" i="1"/>
  <c r="C150" i="1"/>
  <c r="G150" i="1" s="1"/>
  <c r="D149" i="1"/>
  <c r="D147" i="1"/>
  <c r="C147" i="1"/>
  <c r="G147" i="1" s="1"/>
  <c r="G146" i="1"/>
  <c r="D146" i="1"/>
  <c r="C146" i="1"/>
  <c r="D145" i="1"/>
  <c r="C145" i="1"/>
  <c r="H145" i="1" s="1"/>
  <c r="D144" i="1"/>
  <c r="C144" i="1"/>
  <c r="D143" i="1"/>
  <c r="C143" i="1"/>
  <c r="D142" i="1"/>
  <c r="C142" i="1"/>
  <c r="G142" i="1" s="1"/>
  <c r="H141" i="1"/>
  <c r="D141" i="1"/>
  <c r="C141" i="1"/>
  <c r="G141" i="1" s="1"/>
  <c r="D140" i="1"/>
  <c r="H140" i="1" s="1"/>
  <c r="C140" i="1"/>
  <c r="G140" i="1" s="1"/>
  <c r="G139" i="1"/>
  <c r="D139" i="1"/>
  <c r="C139" i="1"/>
  <c r="H139" i="1" s="1"/>
  <c r="D138" i="1"/>
  <c r="C138" i="1"/>
  <c r="H137" i="1"/>
  <c r="D137" i="1"/>
  <c r="G137" i="1" s="1"/>
  <c r="C137" i="1"/>
  <c r="D136" i="1"/>
  <c r="D135" i="1"/>
  <c r="C135" i="1"/>
  <c r="G135" i="1" s="1"/>
  <c r="D134" i="1"/>
  <c r="C134" i="1"/>
  <c r="H134" i="1" s="1"/>
  <c r="G133" i="1"/>
  <c r="D133" i="1"/>
  <c r="C133" i="1"/>
  <c r="H133" i="1" s="1"/>
  <c r="D132" i="1"/>
  <c r="C132" i="1"/>
  <c r="D131" i="1"/>
  <c r="C131" i="1"/>
  <c r="C130" i="1"/>
  <c r="H129" i="1"/>
  <c r="D129" i="1"/>
  <c r="C129" i="1"/>
  <c r="G129" i="1" s="1"/>
  <c r="D128" i="1"/>
  <c r="H128" i="1" s="1"/>
  <c r="C128" i="1"/>
  <c r="G128" i="1" s="1"/>
  <c r="D127" i="1"/>
  <c r="C127" i="1"/>
  <c r="H127" i="1" s="1"/>
  <c r="D126" i="1"/>
  <c r="C126" i="1"/>
  <c r="D125" i="1"/>
  <c r="G125" i="1" s="1"/>
  <c r="C125" i="1"/>
  <c r="D124" i="1"/>
  <c r="C124" i="1"/>
  <c r="G124" i="1" s="1"/>
  <c r="H123" i="1"/>
  <c r="D123" i="1"/>
  <c r="C123" i="1"/>
  <c r="G123" i="1" s="1"/>
  <c r="D122" i="1"/>
  <c r="C122" i="1"/>
  <c r="G122" i="1" s="1"/>
  <c r="D120" i="1"/>
  <c r="C120" i="1"/>
  <c r="H119" i="1"/>
  <c r="D119" i="1"/>
  <c r="G119" i="1" s="1"/>
  <c r="C119" i="1"/>
  <c r="H118" i="1"/>
  <c r="D118" i="1"/>
  <c r="G118" i="1" s="1"/>
  <c r="C118" i="1"/>
  <c r="D117" i="1"/>
  <c r="C117" i="1"/>
  <c r="G117" i="1" s="1"/>
  <c r="H116" i="1"/>
  <c r="G116" i="1"/>
  <c r="D116" i="1"/>
  <c r="C116" i="1"/>
  <c r="G115" i="1"/>
  <c r="D115" i="1"/>
  <c r="C115" i="1"/>
  <c r="H115" i="1" s="1"/>
  <c r="D114" i="1"/>
  <c r="C114" i="1"/>
  <c r="H114" i="1" s="1"/>
  <c r="D113" i="1"/>
  <c r="G113" i="1" s="1"/>
  <c r="C113" i="1"/>
  <c r="H113" i="1" s="1"/>
  <c r="D112" i="1"/>
  <c r="C112" i="1"/>
  <c r="G112" i="1" s="1"/>
  <c r="H111" i="1"/>
  <c r="D111" i="1"/>
  <c r="C111" i="1"/>
  <c r="G111" i="1" s="1"/>
  <c r="D110" i="1"/>
  <c r="C110" i="1"/>
  <c r="G110" i="1" s="1"/>
  <c r="D109" i="1"/>
  <c r="C109" i="1"/>
  <c r="G109" i="1" s="1"/>
  <c r="D108" i="1"/>
  <c r="H108" i="1" s="1"/>
  <c r="C108" i="1"/>
  <c r="D107" i="1"/>
  <c r="C107" i="1"/>
  <c r="G107" i="1" s="1"/>
  <c r="D106" i="1"/>
  <c r="C106" i="1"/>
  <c r="G106" i="1" s="1"/>
  <c r="D105" i="1"/>
  <c r="C105" i="1"/>
  <c r="H105" i="1" s="1"/>
  <c r="D104" i="1"/>
  <c r="C104" i="1"/>
  <c r="G104" i="1" s="1"/>
  <c r="D103" i="1"/>
  <c r="D102" i="1"/>
  <c r="C102" i="1"/>
  <c r="H102" i="1" s="1"/>
  <c r="D101" i="1"/>
  <c r="C101" i="1"/>
  <c r="G101" i="1" s="1"/>
  <c r="D100" i="1"/>
  <c r="C100" i="1"/>
  <c r="G100" i="1" s="1"/>
  <c r="D99" i="1"/>
  <c r="C99" i="1"/>
  <c r="H99" i="1" s="1"/>
  <c r="D98" i="1"/>
  <c r="H98" i="1" s="1"/>
  <c r="C98" i="1"/>
  <c r="G98" i="1" s="1"/>
  <c r="D97" i="1"/>
  <c r="C97" i="1"/>
  <c r="G97" i="1" s="1"/>
  <c r="H96" i="1"/>
  <c r="D96" i="1"/>
  <c r="G96" i="1" s="1"/>
  <c r="C96" i="1"/>
  <c r="D95" i="1"/>
  <c r="C95" i="1"/>
  <c r="G95" i="1" s="1"/>
  <c r="H94" i="1"/>
  <c r="D94" i="1"/>
  <c r="C94" i="1"/>
  <c r="G94" i="1" s="1"/>
  <c r="H93" i="1"/>
  <c r="D93" i="1"/>
  <c r="G93" i="1" s="1"/>
  <c r="C93" i="1"/>
  <c r="D92" i="1"/>
  <c r="C92" i="1"/>
  <c r="G92" i="1" s="1"/>
  <c r="D91" i="1"/>
  <c r="C91" i="1"/>
  <c r="G91" i="1" s="1"/>
  <c r="D90" i="1"/>
  <c r="C90" i="1"/>
  <c r="H90" i="1" s="1"/>
  <c r="D89" i="1"/>
  <c r="C89" i="1"/>
  <c r="G89" i="1" s="1"/>
  <c r="H88" i="1"/>
  <c r="D88" i="1"/>
  <c r="C88" i="1"/>
  <c r="G88" i="1" s="1"/>
  <c r="H87" i="1"/>
  <c r="D87" i="1"/>
  <c r="C87" i="1"/>
  <c r="D86" i="1"/>
  <c r="H86" i="1" s="1"/>
  <c r="C86" i="1"/>
  <c r="G86" i="1" s="1"/>
  <c r="H85" i="1"/>
  <c r="D85" i="1"/>
  <c r="C85" i="1"/>
  <c r="G85" i="1" s="1"/>
  <c r="D84" i="1"/>
  <c r="G84" i="1" s="1"/>
  <c r="C84" i="1"/>
  <c r="H84" i="1" s="1"/>
  <c r="D83" i="1"/>
  <c r="H83" i="1" s="1"/>
  <c r="C83" i="1"/>
  <c r="G83" i="1" s="1"/>
  <c r="D82" i="1"/>
  <c r="C82" i="1"/>
  <c r="G82" i="1" s="1"/>
  <c r="H81" i="1"/>
  <c r="D81" i="1"/>
  <c r="G81" i="1" s="1"/>
  <c r="C81" i="1"/>
  <c r="D80" i="1"/>
  <c r="H80" i="1" s="1"/>
  <c r="C80" i="1"/>
  <c r="G80" i="1" s="1"/>
  <c r="H79" i="1"/>
  <c r="D79" i="1"/>
  <c r="C79" i="1"/>
  <c r="G79" i="1" s="1"/>
  <c r="D78" i="1"/>
  <c r="D77" i="1"/>
  <c r="C77" i="1"/>
  <c r="G77" i="1" s="1"/>
  <c r="H76" i="1"/>
  <c r="D76" i="1"/>
  <c r="C76" i="1"/>
  <c r="G76" i="1" s="1"/>
  <c r="D75" i="1"/>
  <c r="C75" i="1"/>
  <c r="H75" i="1" s="1"/>
  <c r="D74" i="1"/>
  <c r="H74" i="1" s="1"/>
  <c r="C74" i="1"/>
  <c r="G74" i="1" s="1"/>
  <c r="D73" i="1"/>
  <c r="C73" i="1"/>
  <c r="D72" i="1"/>
  <c r="G72" i="1" s="1"/>
  <c r="C72" i="1"/>
  <c r="H72" i="1" s="1"/>
  <c r="D71" i="1"/>
  <c r="H71" i="1" s="1"/>
  <c r="C71" i="1"/>
  <c r="D70" i="1"/>
  <c r="C70" i="1"/>
  <c r="H69" i="1"/>
  <c r="D69" i="1"/>
  <c r="G69" i="1" s="1"/>
  <c r="C69" i="1"/>
  <c r="D68" i="1"/>
  <c r="H68" i="1" s="1"/>
  <c r="C68" i="1"/>
  <c r="G68" i="1" s="1"/>
  <c r="H67" i="1"/>
  <c r="D67" i="1"/>
  <c r="C67" i="1"/>
  <c r="G67" i="1" s="1"/>
  <c r="H66" i="1"/>
  <c r="D66" i="1"/>
  <c r="G66" i="1" s="1"/>
  <c r="C66" i="1"/>
  <c r="D65" i="1"/>
  <c r="C65" i="1"/>
  <c r="G65" i="1" s="1"/>
  <c r="D64" i="1"/>
  <c r="C64" i="1"/>
  <c r="G64" i="1" s="1"/>
  <c r="H63" i="1"/>
  <c r="D63" i="1"/>
  <c r="G63" i="1" s="1"/>
  <c r="C63" i="1"/>
  <c r="D62" i="1"/>
  <c r="C62" i="1"/>
  <c r="G62" i="1" s="1"/>
  <c r="D61" i="1"/>
  <c r="C61" i="1"/>
  <c r="G61" i="1" s="1"/>
  <c r="D60" i="1"/>
  <c r="C60" i="1"/>
  <c r="H60" i="1" s="1"/>
  <c r="D59" i="1"/>
  <c r="C59" i="1"/>
  <c r="G59" i="1" s="1"/>
  <c r="D58" i="1"/>
  <c r="C58" i="1"/>
  <c r="G58" i="1" s="1"/>
  <c r="D57" i="1"/>
  <c r="C57" i="1"/>
  <c r="H57" i="1" s="1"/>
  <c r="D56" i="1"/>
  <c r="H56" i="1" s="1"/>
  <c r="C56" i="1"/>
  <c r="G56" i="1" s="1"/>
  <c r="D55" i="1"/>
  <c r="C55" i="1"/>
  <c r="G55" i="1" s="1"/>
  <c r="D54" i="1"/>
  <c r="G54" i="1" s="1"/>
  <c r="C54" i="1"/>
  <c r="H54" i="1" s="1"/>
  <c r="D53" i="1"/>
  <c r="C53" i="1"/>
  <c r="G53" i="1" s="1"/>
  <c r="D52" i="1"/>
  <c r="C52" i="1"/>
  <c r="G52" i="1" s="1"/>
  <c r="D51" i="1"/>
  <c r="C51" i="1"/>
  <c r="H51" i="1" s="1"/>
  <c r="D50" i="1"/>
  <c r="H50" i="1" s="1"/>
  <c r="C50" i="1"/>
  <c r="G50" i="1" s="1"/>
  <c r="D49" i="1"/>
  <c r="C49" i="1"/>
  <c r="G49" i="1" s="1"/>
  <c r="H48" i="1"/>
  <c r="D48" i="1"/>
  <c r="G48" i="1" s="1"/>
  <c r="C48" i="1"/>
  <c r="D47" i="1"/>
  <c r="H47" i="1" s="1"/>
  <c r="C47" i="1"/>
  <c r="G47" i="1" s="1"/>
  <c r="H46" i="1"/>
  <c r="D46" i="1"/>
  <c r="C46" i="1"/>
  <c r="G46" i="1" s="1"/>
  <c r="D44" i="1"/>
  <c r="H44" i="1" s="1"/>
  <c r="C44" i="1"/>
  <c r="G44" i="1" s="1"/>
  <c r="H43" i="1"/>
  <c r="D43" i="1"/>
  <c r="C43" i="1"/>
  <c r="G43" i="1" s="1"/>
  <c r="H42" i="1"/>
  <c r="D42" i="1"/>
  <c r="G42" i="1" s="1"/>
  <c r="C42" i="1"/>
  <c r="D41" i="1"/>
  <c r="H41" i="1" s="1"/>
  <c r="C41" i="1"/>
  <c r="G41" i="1" s="1"/>
  <c r="H40" i="1"/>
  <c r="D40" i="1"/>
  <c r="C40" i="1"/>
  <c r="G40" i="1" s="1"/>
  <c r="H39" i="1"/>
  <c r="D39" i="1"/>
  <c r="G39" i="1" s="1"/>
  <c r="C39" i="1"/>
  <c r="D38" i="1"/>
  <c r="H38" i="1" s="1"/>
  <c r="C38" i="1"/>
  <c r="G38" i="1" s="1"/>
  <c r="H37" i="1"/>
  <c r="D37" i="1"/>
  <c r="C37" i="1"/>
  <c r="G37" i="1" s="1"/>
  <c r="H36" i="1"/>
  <c r="D36" i="1"/>
  <c r="G36" i="1" s="1"/>
  <c r="C36" i="1"/>
  <c r="D35" i="1"/>
  <c r="H35" i="1" s="1"/>
  <c r="C35" i="1"/>
  <c r="G35" i="1" s="1"/>
  <c r="H34" i="1"/>
  <c r="D34" i="1"/>
  <c r="C34" i="1"/>
  <c r="G34" i="1" s="1"/>
  <c r="H33" i="1"/>
  <c r="D33" i="1"/>
  <c r="G33" i="1" s="1"/>
  <c r="C33" i="1"/>
  <c r="D32" i="1"/>
  <c r="H32" i="1" s="1"/>
  <c r="C32" i="1"/>
  <c r="G32" i="1" s="1"/>
  <c r="H31" i="1"/>
  <c r="D31" i="1"/>
  <c r="C31" i="1"/>
  <c r="G31" i="1" s="1"/>
  <c r="H30" i="1"/>
  <c r="D30" i="1"/>
  <c r="G30" i="1" s="1"/>
  <c r="C30" i="1"/>
  <c r="D29" i="1"/>
  <c r="C29" i="1"/>
  <c r="G29" i="1" s="1"/>
  <c r="H28" i="1"/>
  <c r="D28" i="1"/>
  <c r="C28" i="1"/>
  <c r="G28" i="1" s="1"/>
  <c r="H27" i="1"/>
  <c r="D27" i="1"/>
  <c r="G27" i="1" s="1"/>
  <c r="C27" i="1"/>
  <c r="D26" i="1"/>
  <c r="H26" i="1" s="1"/>
  <c r="C26" i="1"/>
  <c r="G26" i="1" s="1"/>
  <c r="D25" i="1"/>
  <c r="C25" i="1"/>
  <c r="G25" i="1" s="1"/>
  <c r="H24" i="1"/>
  <c r="D24" i="1"/>
  <c r="G24" i="1" s="1"/>
  <c r="C24" i="1"/>
  <c r="D23" i="1"/>
  <c r="H23" i="1" s="1"/>
  <c r="C23" i="1"/>
  <c r="G23" i="1" s="1"/>
  <c r="H22" i="1"/>
  <c r="D22" i="1"/>
  <c r="C22" i="1"/>
  <c r="G22" i="1" s="1"/>
  <c r="H21" i="1"/>
  <c r="D21" i="1"/>
  <c r="G21" i="1" s="1"/>
  <c r="C21" i="1"/>
  <c r="D20" i="1"/>
  <c r="H20" i="1" s="1"/>
  <c r="C20" i="1"/>
  <c r="G20" i="1" s="1"/>
  <c r="D19" i="1"/>
  <c r="C19" i="1"/>
  <c r="G19" i="1" s="1"/>
  <c r="H18" i="1"/>
  <c r="D18" i="1"/>
  <c r="G18" i="1" s="1"/>
  <c r="C18" i="1"/>
  <c r="D17" i="1"/>
  <c r="H17" i="1" s="1"/>
  <c r="C17" i="1"/>
  <c r="G17" i="1" s="1"/>
  <c r="H16" i="1"/>
  <c r="D16" i="1"/>
  <c r="C16" i="1"/>
  <c r="G16" i="1" s="1"/>
  <c r="H15" i="1"/>
  <c r="D15" i="1"/>
  <c r="G15" i="1" s="1"/>
  <c r="C15" i="1"/>
  <c r="D14" i="1"/>
  <c r="H14" i="1" s="1"/>
  <c r="C14" i="1"/>
  <c r="G14" i="1" s="1"/>
  <c r="H13" i="1"/>
  <c r="D13" i="1"/>
  <c r="C13" i="1"/>
  <c r="G13" i="1" s="1"/>
  <c r="H12" i="1"/>
  <c r="D12" i="1"/>
  <c r="G12" i="1" s="1"/>
  <c r="C12" i="1"/>
  <c r="D11" i="1"/>
  <c r="C11" i="1"/>
  <c r="G11" i="1" s="1"/>
  <c r="D10" i="1"/>
  <c r="C10" i="1"/>
  <c r="G10" i="1" s="1"/>
  <c r="D9" i="1"/>
  <c r="C9" i="1"/>
  <c r="H9" i="1" s="1"/>
  <c r="D8" i="1"/>
  <c r="C8" i="1"/>
  <c r="G8" i="1" s="1"/>
  <c r="H7" i="1"/>
  <c r="D7" i="1"/>
  <c r="C7" i="1"/>
  <c r="G7" i="1" s="1"/>
  <c r="D6" i="1"/>
  <c r="C6" i="1"/>
  <c r="H6" i="1" s="1"/>
  <c r="D5" i="1"/>
  <c r="H5" i="1" s="1"/>
  <c r="C5" i="1"/>
  <c r="G5" i="1" s="1"/>
  <c r="H4" i="1"/>
  <c r="D4" i="1"/>
  <c r="C4" i="1"/>
  <c r="G4" i="1" s="1"/>
  <c r="H1382" i="1" l="1"/>
  <c r="G1256" i="1"/>
  <c r="D1260" i="1"/>
  <c r="G1260" i="1" s="1"/>
  <c r="G1261" i="1"/>
  <c r="F236" i="9"/>
  <c r="B236" i="9" s="1"/>
  <c r="E312" i="9"/>
  <c r="B312" i="9" s="1"/>
  <c r="E320" i="9"/>
  <c r="B320" i="9" s="1"/>
  <c r="E324" i="9"/>
  <c r="B324" i="9" s="1"/>
  <c r="E326" i="9"/>
  <c r="B326" i="9" s="1"/>
  <c r="H1372" i="1"/>
  <c r="E311" i="9"/>
  <c r="B311" i="9" s="1"/>
  <c r="E329" i="9"/>
  <c r="B329" i="9" s="1"/>
  <c r="H1409" i="1"/>
  <c r="H1412" i="1"/>
  <c r="F13" i="6"/>
  <c r="F107" i="6"/>
  <c r="F118" i="6"/>
  <c r="I30" i="3"/>
  <c r="D1510" i="1"/>
  <c r="H1511" i="1"/>
  <c r="H1340" i="1"/>
  <c r="H1306" i="1"/>
  <c r="F256" i="5"/>
  <c r="G1262" i="1"/>
  <c r="F260" i="5"/>
  <c r="E304" i="9"/>
  <c r="B304" i="9" s="1"/>
  <c r="H1266" i="1"/>
  <c r="H1264" i="1"/>
  <c r="H1260" i="1"/>
  <c r="E303" i="9"/>
  <c r="B303" i="9" s="1"/>
  <c r="E319" i="9"/>
  <c r="B319" i="9" s="1"/>
  <c r="G1681" i="1"/>
  <c r="H1681" i="1"/>
  <c r="H1602" i="1"/>
  <c r="G1584" i="1"/>
  <c r="F150" i="5"/>
  <c r="H1155" i="1"/>
  <c r="G1087" i="1"/>
  <c r="E307" i="9"/>
  <c r="B307" i="9" s="1"/>
  <c r="H29" i="1"/>
  <c r="H25" i="1"/>
  <c r="H649" i="1"/>
  <c r="G299" i="1"/>
  <c r="G421" i="1"/>
  <c r="E294" i="9"/>
  <c r="B294" i="9" s="1"/>
  <c r="H422" i="1"/>
  <c r="G70" i="1"/>
  <c r="E38" i="9"/>
  <c r="B38" i="9" s="1"/>
  <c r="G71" i="1"/>
  <c r="G246" i="1"/>
  <c r="H256" i="1"/>
  <c r="G253" i="1"/>
  <c r="H131" i="1"/>
  <c r="H132" i="1"/>
  <c r="G73" i="1"/>
  <c r="E31" i="9"/>
  <c r="B31" i="9" s="1"/>
  <c r="G1539" i="1"/>
  <c r="H1557" i="1"/>
  <c r="I1557" i="1" s="1"/>
  <c r="H34" i="3"/>
  <c r="C1555" i="1"/>
  <c r="D5" i="7"/>
  <c r="C1538" i="1" s="1"/>
  <c r="C1556" i="1"/>
  <c r="G1556" i="1" s="1"/>
  <c r="G1558" i="1"/>
  <c r="I1558" i="1" s="1"/>
  <c r="H1558" i="1"/>
  <c r="E22" i="7"/>
  <c r="J1558" i="1"/>
  <c r="E5" i="7"/>
  <c r="H1370" i="1"/>
  <c r="G1375" i="1"/>
  <c r="G1380" i="1"/>
  <c r="G1381" i="1"/>
  <c r="G1385" i="1"/>
  <c r="G1387" i="1"/>
  <c r="G1388" i="1"/>
  <c r="G1382" i="1"/>
  <c r="G1371" i="1"/>
  <c r="E340" i="9"/>
  <c r="B340" i="9" s="1"/>
  <c r="G1306" i="1"/>
  <c r="C1182" i="1"/>
  <c r="G1182" i="1" s="1"/>
  <c r="D296" i="5"/>
  <c r="F296" i="5" s="1"/>
  <c r="C1301" i="1"/>
  <c r="G1301" i="1" s="1"/>
  <c r="G1347" i="1"/>
  <c r="H1357" i="1"/>
  <c r="G1317" i="1"/>
  <c r="H1322" i="1"/>
  <c r="G1321" i="1"/>
  <c r="G1340" i="1"/>
  <c r="H1352" i="1"/>
  <c r="G1309" i="1"/>
  <c r="G1311" i="1"/>
  <c r="G1339" i="1"/>
  <c r="G1342" i="1"/>
  <c r="G1335" i="1"/>
  <c r="H1319" i="1"/>
  <c r="G1353" i="1"/>
  <c r="E321" i="9"/>
  <c r="B321" i="9" s="1"/>
  <c r="G1303" i="1"/>
  <c r="H1310" i="1"/>
  <c r="G1312" i="1"/>
  <c r="G1334" i="1"/>
  <c r="G1358" i="1"/>
  <c r="G1363" i="1"/>
  <c r="G1324" i="1"/>
  <c r="G1327" i="1"/>
  <c r="C1300" i="1"/>
  <c r="H1300" i="1" s="1"/>
  <c r="G1283" i="1"/>
  <c r="D255" i="5"/>
  <c r="C1259" i="1" s="1"/>
  <c r="H1259" i="1" s="1"/>
  <c r="F255" i="5"/>
  <c r="E305" i="9"/>
  <c r="B305" i="9" s="1"/>
  <c r="H1261" i="1"/>
  <c r="H1256" i="1"/>
  <c r="G1257" i="1"/>
  <c r="F248" i="5"/>
  <c r="H1201" i="1"/>
  <c r="G1203" i="1"/>
  <c r="G1175" i="1"/>
  <c r="G1170" i="1"/>
  <c r="G1155" i="1"/>
  <c r="H1165" i="1"/>
  <c r="H1168" i="1"/>
  <c r="F147" i="5"/>
  <c r="H1156" i="1"/>
  <c r="H1166" i="1"/>
  <c r="H1159" i="1"/>
  <c r="H1092" i="1"/>
  <c r="H1089" i="1"/>
  <c r="H1079" i="1"/>
  <c r="C1081" i="1"/>
  <c r="H1081" i="1" s="1"/>
  <c r="H1083" i="1"/>
  <c r="G1076" i="1"/>
  <c r="H1080" i="1"/>
  <c r="B341" i="9"/>
  <c r="G1068" i="1"/>
  <c r="G1070" i="1"/>
  <c r="H1071" i="1"/>
  <c r="H1065" i="1"/>
  <c r="H1058" i="1"/>
  <c r="G1059" i="1"/>
  <c r="C1050" i="1"/>
  <c r="H1050" i="1" s="1"/>
  <c r="G1056" i="1"/>
  <c r="G1050" i="1"/>
  <c r="H1053" i="1"/>
  <c r="G1041" i="1"/>
  <c r="G1043" i="1"/>
  <c r="G1038" i="1"/>
  <c r="G1032" i="1"/>
  <c r="H1029" i="1"/>
  <c r="H1022" i="1"/>
  <c r="G1020" i="1"/>
  <c r="D12" i="5"/>
  <c r="C1017" i="1" s="1"/>
  <c r="G1023" i="1"/>
  <c r="H1019" i="1"/>
  <c r="H1015" i="1"/>
  <c r="G1014" i="1"/>
  <c r="G1016" i="1"/>
  <c r="G1526" i="1"/>
  <c r="G1524" i="1"/>
  <c r="G1515" i="1"/>
  <c r="G1508" i="1"/>
  <c r="F75" i="6"/>
  <c r="G1476" i="1"/>
  <c r="G1474" i="1"/>
  <c r="H1411" i="1"/>
  <c r="G1415" i="1"/>
  <c r="G1416" i="1"/>
  <c r="H959" i="1"/>
  <c r="G972" i="1"/>
  <c r="H984" i="1"/>
  <c r="H995" i="1"/>
  <c r="B271" i="9"/>
  <c r="B274" i="9"/>
  <c r="B289" i="9"/>
  <c r="H935" i="1"/>
  <c r="G945" i="1"/>
  <c r="H960" i="1"/>
  <c r="H968" i="1"/>
  <c r="H996" i="1"/>
  <c r="E142" i="9"/>
  <c r="B142" i="9" s="1"/>
  <c r="H940" i="1"/>
  <c r="H971" i="1"/>
  <c r="G990" i="1"/>
  <c r="B282" i="9"/>
  <c r="G936" i="1"/>
  <c r="G938" i="1"/>
  <c r="H951" i="1"/>
  <c r="G954" i="1"/>
  <c r="G956" i="1"/>
  <c r="H966" i="1"/>
  <c r="H973" i="1"/>
  <c r="G992" i="1"/>
  <c r="E172" i="9"/>
  <c r="G969" i="1"/>
  <c r="G981" i="1"/>
  <c r="H1002" i="1"/>
  <c r="E169" i="9"/>
  <c r="B169" i="9" s="1"/>
  <c r="B279" i="9"/>
  <c r="B292" i="9"/>
  <c r="H879" i="1"/>
  <c r="G884" i="1"/>
  <c r="G888" i="1"/>
  <c r="H900" i="1"/>
  <c r="H933" i="1"/>
  <c r="H887" i="1"/>
  <c r="B261" i="9"/>
  <c r="H897" i="1"/>
  <c r="G909" i="1"/>
  <c r="H918" i="1"/>
  <c r="E90" i="9"/>
  <c r="B90" i="9" s="1"/>
  <c r="G867" i="1"/>
  <c r="G902" i="1"/>
  <c r="H914" i="1"/>
  <c r="G921" i="1"/>
  <c r="G857" i="1"/>
  <c r="H843" i="1"/>
  <c r="G858" i="1"/>
  <c r="G846" i="1"/>
  <c r="G848" i="1"/>
  <c r="H779" i="1"/>
  <c r="G813" i="1"/>
  <c r="G803" i="1"/>
  <c r="G801" i="1"/>
  <c r="G759" i="1"/>
  <c r="G804" i="1"/>
  <c r="G830" i="1"/>
  <c r="G834" i="1"/>
  <c r="G726" i="1"/>
  <c r="H750" i="1"/>
  <c r="H762" i="1"/>
  <c r="G774" i="1"/>
  <c r="H783" i="1"/>
  <c r="H816" i="1"/>
  <c r="G828" i="1"/>
  <c r="H837" i="1"/>
  <c r="E48" i="9"/>
  <c r="B48" i="9" s="1"/>
  <c r="H735" i="1"/>
  <c r="G780" i="1"/>
  <c r="G765" i="1"/>
  <c r="G767" i="1"/>
  <c r="G786" i="1"/>
  <c r="G798" i="1"/>
  <c r="G819" i="1"/>
  <c r="G821" i="1"/>
  <c r="G840" i="1"/>
  <c r="G852" i="1"/>
  <c r="G731" i="1"/>
  <c r="G776" i="1"/>
  <c r="H752" i="1"/>
  <c r="H806" i="1"/>
  <c r="G715" i="1"/>
  <c r="G712" i="1"/>
  <c r="H689" i="1"/>
  <c r="G652" i="1"/>
  <c r="G688" i="1"/>
  <c r="G703" i="1"/>
  <c r="G679" i="1"/>
  <c r="B231" i="9"/>
  <c r="H656" i="1"/>
  <c r="G670" i="1"/>
  <c r="G682" i="1"/>
  <c r="G691" i="1"/>
  <c r="G700" i="1"/>
  <c r="G709" i="1"/>
  <c r="G718" i="1"/>
  <c r="G758" i="1"/>
  <c r="H768" i="1"/>
  <c r="G785" i="1"/>
  <c r="H795" i="1"/>
  <c r="G812" i="1"/>
  <c r="H822" i="1"/>
  <c r="G839" i="1"/>
  <c r="H849" i="1"/>
  <c r="G866" i="1"/>
  <c r="H876" i="1"/>
  <c r="G893" i="1"/>
  <c r="H903" i="1"/>
  <c r="G920" i="1"/>
  <c r="H930" i="1"/>
  <c r="H946" i="1"/>
  <c r="B250" i="9"/>
  <c r="B265" i="9"/>
  <c r="B268" i="9"/>
  <c r="B280" i="9"/>
  <c r="H659" i="1"/>
  <c r="H671" i="1"/>
  <c r="H683" i="1"/>
  <c r="H692" i="1"/>
  <c r="H701" i="1"/>
  <c r="H710" i="1"/>
  <c r="H719" i="1"/>
  <c r="G728" i="1"/>
  <c r="H737" i="1"/>
  <c r="G746" i="1"/>
  <c r="H761" i="1"/>
  <c r="H788" i="1"/>
  <c r="H815" i="1"/>
  <c r="H842" i="1"/>
  <c r="H869" i="1"/>
  <c r="H896" i="1"/>
  <c r="H923" i="1"/>
  <c r="G963" i="1"/>
  <c r="E54" i="9"/>
  <c r="B54" i="9" s="1"/>
  <c r="E160" i="9"/>
  <c r="B160" i="9" s="1"/>
  <c r="B243" i="9"/>
  <c r="B259" i="9"/>
  <c r="B262" i="9"/>
  <c r="B277" i="9"/>
  <c r="B286" i="9"/>
  <c r="B296" i="9"/>
  <c r="H650" i="1"/>
  <c r="H662" i="1"/>
  <c r="H677" i="1"/>
  <c r="H686" i="1"/>
  <c r="H695" i="1"/>
  <c r="H704" i="1"/>
  <c r="H713" i="1"/>
  <c r="H770" i="1"/>
  <c r="H797" i="1"/>
  <c r="H824" i="1"/>
  <c r="H851" i="1"/>
  <c r="H878" i="1"/>
  <c r="H905" i="1"/>
  <c r="H932" i="1"/>
  <c r="H948" i="1"/>
  <c r="H978" i="1"/>
  <c r="E96" i="9"/>
  <c r="B96" i="9" s="1"/>
  <c r="E151" i="9"/>
  <c r="B151" i="9" s="1"/>
  <c r="B253" i="9"/>
  <c r="B256" i="9"/>
  <c r="B283" i="9"/>
  <c r="H665" i="1"/>
  <c r="H722" i="1"/>
  <c r="H729" i="1"/>
  <c r="H740" i="1"/>
  <c r="H747" i="1"/>
  <c r="H953" i="1"/>
  <c r="H955" i="1"/>
  <c r="H964" i="1"/>
  <c r="E138" i="9"/>
  <c r="B138" i="9" s="1"/>
  <c r="B285" i="9"/>
  <c r="H647" i="1"/>
  <c r="G416" i="1"/>
  <c r="H415" i="1"/>
  <c r="G374" i="1"/>
  <c r="G377" i="1"/>
  <c r="G305" i="1"/>
  <c r="H305" i="1"/>
  <c r="H299" i="1"/>
  <c r="H421" i="1"/>
  <c r="G302" i="1"/>
  <c r="H282" i="1"/>
  <c r="H280" i="1"/>
  <c r="H281" i="1"/>
  <c r="H284" i="1"/>
  <c r="G271" i="1"/>
  <c r="B247" i="9"/>
  <c r="H265" i="1"/>
  <c r="G266" i="1"/>
  <c r="F257" i="4"/>
  <c r="G257" i="1"/>
  <c r="H253" i="1"/>
  <c r="G256" i="1"/>
  <c r="H247" i="1"/>
  <c r="H252" i="1"/>
  <c r="H251" i="1"/>
  <c r="G242" i="1"/>
  <c r="G244" i="1"/>
  <c r="H233" i="1"/>
  <c r="H235" i="1"/>
  <c r="G236" i="1"/>
  <c r="G230" i="1"/>
  <c r="H221" i="1"/>
  <c r="G221" i="1"/>
  <c r="D221" i="4"/>
  <c r="C217" i="1" s="1"/>
  <c r="G224" i="1"/>
  <c r="F225" i="4"/>
  <c r="G223" i="1"/>
  <c r="G218" i="1"/>
  <c r="G220" i="1"/>
  <c r="H212" i="1"/>
  <c r="H215" i="1"/>
  <c r="H213" i="1"/>
  <c r="G208" i="1"/>
  <c r="H210" i="1"/>
  <c r="H209" i="1"/>
  <c r="G205" i="1"/>
  <c r="H211" i="1"/>
  <c r="H191" i="1"/>
  <c r="H193" i="1"/>
  <c r="B244" i="9"/>
  <c r="H195" i="1"/>
  <c r="B241" i="9"/>
  <c r="B238" i="9"/>
  <c r="B240" i="9"/>
  <c r="H177" i="1"/>
  <c r="G182" i="1"/>
  <c r="G184" i="1"/>
  <c r="H166" i="1"/>
  <c r="G166" i="1"/>
  <c r="G170" i="1"/>
  <c r="G172" i="1"/>
  <c r="H173" i="1"/>
  <c r="H156" i="1"/>
  <c r="G152" i="1"/>
  <c r="H155" i="1"/>
  <c r="B237" i="9"/>
  <c r="G151" i="1"/>
  <c r="H144" i="1"/>
  <c r="D140" i="4"/>
  <c r="H142" i="1"/>
  <c r="H147" i="1"/>
  <c r="G143" i="1"/>
  <c r="H146" i="1"/>
  <c r="G131" i="1"/>
  <c r="G134" i="1"/>
  <c r="H126" i="1"/>
  <c r="H122" i="1"/>
  <c r="H124" i="1"/>
  <c r="H110" i="1"/>
  <c r="H112" i="1"/>
  <c r="G102" i="1"/>
  <c r="H104" i="1"/>
  <c r="H106" i="1"/>
  <c r="B235" i="9"/>
  <c r="F107" i="4"/>
  <c r="F106" i="4"/>
  <c r="C103" i="1"/>
  <c r="G105" i="1"/>
  <c r="H107" i="1"/>
  <c r="H95" i="1"/>
  <c r="H97" i="1"/>
  <c r="H100" i="1"/>
  <c r="G99" i="1"/>
  <c r="H101" i="1"/>
  <c r="G87" i="1"/>
  <c r="H89" i="1"/>
  <c r="H91" i="1"/>
  <c r="G90" i="1"/>
  <c r="H92" i="1"/>
  <c r="B232" i="9"/>
  <c r="H82" i="1"/>
  <c r="G75" i="1"/>
  <c r="H77" i="1"/>
  <c r="H73" i="1"/>
  <c r="H70" i="1"/>
  <c r="H64" i="1"/>
  <c r="H65" i="1"/>
  <c r="H62" i="1"/>
  <c r="G60" i="1"/>
  <c r="H61" i="1"/>
  <c r="H58" i="1"/>
  <c r="G57" i="1"/>
  <c r="H59" i="1"/>
  <c r="H55" i="1"/>
  <c r="H49" i="1"/>
  <c r="H52" i="1"/>
  <c r="G51" i="1"/>
  <c r="H53" i="1"/>
  <c r="H19" i="1"/>
  <c r="G6" i="1"/>
  <c r="H8" i="1"/>
  <c r="H10" i="1"/>
  <c r="G9" i="1"/>
  <c r="H11" i="1"/>
  <c r="E37" i="9"/>
  <c r="B37" i="9" s="1"/>
  <c r="E322" i="9"/>
  <c r="B322" i="9" s="1"/>
  <c r="E327" i="9"/>
  <c r="B327" i="9" s="1"/>
  <c r="H396" i="1"/>
  <c r="G396" i="1"/>
  <c r="H117" i="1"/>
  <c r="H125" i="1"/>
  <c r="G127" i="1"/>
  <c r="H143" i="1"/>
  <c r="G145" i="1"/>
  <c r="H150" i="1"/>
  <c r="H168" i="1"/>
  <c r="H176" i="1"/>
  <c r="G178" i="1"/>
  <c r="H194" i="1"/>
  <c r="H230" i="1"/>
  <c r="G232" i="1"/>
  <c r="H240" i="1"/>
  <c r="H248" i="1"/>
  <c r="H266" i="1"/>
  <c r="H291" i="1"/>
  <c r="G298" i="1"/>
  <c r="H306" i="1"/>
  <c r="H314" i="1"/>
  <c r="H332" i="1"/>
  <c r="G334" i="1"/>
  <c r="H342" i="1"/>
  <c r="H357" i="1"/>
  <c r="H375" i="1"/>
  <c r="G375" i="1"/>
  <c r="G382" i="1"/>
  <c r="H393" i="1"/>
  <c r="G393" i="1"/>
  <c r="H429" i="1"/>
  <c r="G429" i="1"/>
  <c r="H438" i="1"/>
  <c r="G438" i="1"/>
  <c r="H447" i="1"/>
  <c r="G447" i="1"/>
  <c r="H456" i="1"/>
  <c r="G456" i="1"/>
  <c r="G550" i="1"/>
  <c r="G108" i="1"/>
  <c r="H109" i="1"/>
  <c r="G126" i="1"/>
  <c r="G144" i="1"/>
  <c r="G159" i="1"/>
  <c r="G177" i="1"/>
  <c r="G195" i="1"/>
  <c r="H196" i="1"/>
  <c r="G213" i="1"/>
  <c r="H214" i="1"/>
  <c r="G231" i="1"/>
  <c r="G249" i="1"/>
  <c r="H250" i="1"/>
  <c r="G267" i="1"/>
  <c r="H268" i="1"/>
  <c r="G282" i="1"/>
  <c r="H283" i="1"/>
  <c r="G293" i="1"/>
  <c r="G308" i="1"/>
  <c r="G315" i="1"/>
  <c r="G326" i="1"/>
  <c r="G333" i="1"/>
  <c r="G344" i="1"/>
  <c r="G351" i="1"/>
  <c r="H352" i="1"/>
  <c r="G359" i="1"/>
  <c r="H366" i="1"/>
  <c r="G366" i="1"/>
  <c r="H373" i="1"/>
  <c r="H391" i="1"/>
  <c r="H400" i="1"/>
  <c r="H408" i="1"/>
  <c r="G408" i="1"/>
  <c r="H414" i="1"/>
  <c r="G414" i="1"/>
  <c r="H427" i="1"/>
  <c r="H436" i="1"/>
  <c r="H445" i="1"/>
  <c r="H454" i="1"/>
  <c r="H462" i="1"/>
  <c r="G462" i="1"/>
  <c r="H471" i="1"/>
  <c r="G471" i="1"/>
  <c r="H480" i="1"/>
  <c r="G480" i="1"/>
  <c r="H486" i="1"/>
  <c r="G486" i="1"/>
  <c r="H495" i="1"/>
  <c r="G495" i="1"/>
  <c r="H501" i="1"/>
  <c r="G501" i="1"/>
  <c r="H507" i="1"/>
  <c r="G507" i="1"/>
  <c r="H513" i="1"/>
  <c r="G513" i="1"/>
  <c r="H519" i="1"/>
  <c r="G519" i="1"/>
  <c r="G523" i="1"/>
  <c r="H528" i="1"/>
  <c r="G528" i="1"/>
  <c r="G580" i="1"/>
  <c r="H585" i="1"/>
  <c r="G585" i="1"/>
  <c r="G589" i="1"/>
  <c r="H594" i="1"/>
  <c r="G594" i="1"/>
  <c r="G598" i="1"/>
  <c r="H603" i="1"/>
  <c r="G603" i="1"/>
  <c r="G607" i="1"/>
  <c r="H612" i="1"/>
  <c r="G612" i="1"/>
  <c r="G616" i="1"/>
  <c r="H621" i="1"/>
  <c r="G621" i="1"/>
  <c r="H624" i="1"/>
  <c r="G624" i="1"/>
  <c r="G628" i="1"/>
  <c r="H636" i="1"/>
  <c r="G636" i="1"/>
  <c r="H728" i="1"/>
  <c r="H746" i="1"/>
  <c r="H769" i="1"/>
  <c r="G769" i="1"/>
  <c r="H796" i="1"/>
  <c r="G796" i="1"/>
  <c r="H823" i="1"/>
  <c r="G823" i="1"/>
  <c r="H850" i="1"/>
  <c r="G850" i="1"/>
  <c r="H877" i="1"/>
  <c r="G877" i="1"/>
  <c r="H904" i="1"/>
  <c r="G904" i="1"/>
  <c r="H931" i="1"/>
  <c r="G931" i="1"/>
  <c r="H300" i="1"/>
  <c r="G310" i="1"/>
  <c r="H318" i="1"/>
  <c r="G328" i="1"/>
  <c r="H336" i="1"/>
  <c r="G346" i="1"/>
  <c r="H354" i="1"/>
  <c r="G361" i="1"/>
  <c r="G370" i="1"/>
  <c r="H372" i="1"/>
  <c r="G372" i="1"/>
  <c r="G379" i="1"/>
  <c r="H381" i="1"/>
  <c r="G381" i="1"/>
  <c r="G388" i="1"/>
  <c r="H390" i="1"/>
  <c r="G390" i="1"/>
  <c r="G397" i="1"/>
  <c r="H399" i="1"/>
  <c r="G399" i="1"/>
  <c r="H426" i="1"/>
  <c r="G426" i="1"/>
  <c r="G433" i="1"/>
  <c r="H435" i="1"/>
  <c r="G435" i="1"/>
  <c r="G442" i="1"/>
  <c r="H444" i="1"/>
  <c r="G444" i="1"/>
  <c r="G451" i="1"/>
  <c r="H453" i="1"/>
  <c r="G453" i="1"/>
  <c r="G499" i="1"/>
  <c r="G505" i="1"/>
  <c r="G511" i="1"/>
  <c r="G517" i="1"/>
  <c r="H531" i="1"/>
  <c r="G531" i="1"/>
  <c r="G535" i="1"/>
  <c r="H540" i="1"/>
  <c r="G540" i="1"/>
  <c r="G544" i="1"/>
  <c r="H549" i="1"/>
  <c r="G549" i="1"/>
  <c r="G553" i="1"/>
  <c r="H558" i="1"/>
  <c r="G558" i="1"/>
  <c r="G562" i="1"/>
  <c r="H567" i="1"/>
  <c r="G567" i="1"/>
  <c r="G571" i="1"/>
  <c r="H576" i="1"/>
  <c r="G576" i="1"/>
  <c r="H645" i="1"/>
  <c r="G645" i="1"/>
  <c r="G649" i="1"/>
  <c r="H654" i="1"/>
  <c r="G654" i="1"/>
  <c r="G658" i="1"/>
  <c r="H663" i="1"/>
  <c r="G663" i="1"/>
  <c r="G667" i="1"/>
  <c r="H672" i="1"/>
  <c r="G672" i="1"/>
  <c r="G676" i="1"/>
  <c r="H681" i="1"/>
  <c r="G681" i="1"/>
  <c r="H690" i="1"/>
  <c r="G690" i="1"/>
  <c r="H699" i="1"/>
  <c r="G699" i="1"/>
  <c r="H708" i="1"/>
  <c r="G708" i="1"/>
  <c r="H717" i="1"/>
  <c r="G717" i="1"/>
  <c r="H755" i="1"/>
  <c r="G755" i="1"/>
  <c r="H782" i="1"/>
  <c r="G782" i="1"/>
  <c r="H809" i="1"/>
  <c r="G809" i="1"/>
  <c r="H836" i="1"/>
  <c r="G836" i="1"/>
  <c r="H863" i="1"/>
  <c r="G863" i="1"/>
  <c r="H890" i="1"/>
  <c r="G890" i="1"/>
  <c r="H917" i="1"/>
  <c r="G917" i="1"/>
  <c r="G120" i="1"/>
  <c r="G138" i="1"/>
  <c r="G153" i="1"/>
  <c r="G171" i="1"/>
  <c r="G189" i="1"/>
  <c r="G207" i="1"/>
  <c r="G225" i="1"/>
  <c r="G243" i="1"/>
  <c r="G261" i="1"/>
  <c r="G276" i="1"/>
  <c r="G294" i="1"/>
  <c r="G309" i="1"/>
  <c r="G327" i="1"/>
  <c r="G345" i="1"/>
  <c r="G360" i="1"/>
  <c r="H405" i="1"/>
  <c r="G405" i="1"/>
  <c r="H468" i="1"/>
  <c r="G468" i="1"/>
  <c r="H477" i="1"/>
  <c r="G477" i="1"/>
  <c r="H492" i="1"/>
  <c r="G492" i="1"/>
  <c r="H522" i="1"/>
  <c r="G522" i="1"/>
  <c r="H579" i="1"/>
  <c r="G579" i="1"/>
  <c r="H588" i="1"/>
  <c r="G588" i="1"/>
  <c r="H597" i="1"/>
  <c r="G597" i="1"/>
  <c r="H606" i="1"/>
  <c r="G606" i="1"/>
  <c r="H615" i="1"/>
  <c r="G615" i="1"/>
  <c r="H627" i="1"/>
  <c r="G627" i="1"/>
  <c r="H733" i="1"/>
  <c r="G733" i="1"/>
  <c r="H751" i="1"/>
  <c r="G751" i="1"/>
  <c r="H778" i="1"/>
  <c r="G778" i="1"/>
  <c r="H805" i="1"/>
  <c r="G805" i="1"/>
  <c r="H832" i="1"/>
  <c r="G832" i="1"/>
  <c r="H859" i="1"/>
  <c r="G859" i="1"/>
  <c r="H886" i="1"/>
  <c r="G886" i="1"/>
  <c r="H913" i="1"/>
  <c r="G913" i="1"/>
  <c r="H432" i="1"/>
  <c r="G432" i="1"/>
  <c r="H450" i="1"/>
  <c r="G450" i="1"/>
  <c r="H459" i="1"/>
  <c r="G459" i="1"/>
  <c r="H504" i="1"/>
  <c r="G504" i="1"/>
  <c r="H570" i="1"/>
  <c r="G570" i="1"/>
  <c r="H657" i="1"/>
  <c r="G657" i="1"/>
  <c r="H666" i="1"/>
  <c r="G666" i="1"/>
  <c r="H845" i="1"/>
  <c r="G845" i="1"/>
  <c r="H872" i="1"/>
  <c r="G872" i="1"/>
  <c r="H899" i="1"/>
  <c r="G899" i="1"/>
  <c r="H926" i="1"/>
  <c r="G926" i="1"/>
  <c r="H369" i="1"/>
  <c r="G369" i="1"/>
  <c r="H378" i="1"/>
  <c r="G378" i="1"/>
  <c r="H387" i="1"/>
  <c r="G387" i="1"/>
  <c r="H441" i="1"/>
  <c r="G441" i="1"/>
  <c r="H498" i="1"/>
  <c r="G498" i="1"/>
  <c r="H510" i="1"/>
  <c r="G510" i="1"/>
  <c r="H534" i="1"/>
  <c r="G534" i="1"/>
  <c r="H543" i="1"/>
  <c r="G543" i="1"/>
  <c r="H552" i="1"/>
  <c r="G552" i="1"/>
  <c r="H561" i="1"/>
  <c r="G561" i="1"/>
  <c r="H648" i="1"/>
  <c r="G648" i="1"/>
  <c r="H675" i="1"/>
  <c r="G675" i="1"/>
  <c r="H684" i="1"/>
  <c r="G684" i="1"/>
  <c r="H693" i="1"/>
  <c r="G693" i="1"/>
  <c r="H702" i="1"/>
  <c r="G702" i="1"/>
  <c r="H711" i="1"/>
  <c r="G711" i="1"/>
  <c r="H720" i="1"/>
  <c r="G720" i="1"/>
  <c r="H738" i="1"/>
  <c r="G738" i="1"/>
  <c r="H764" i="1"/>
  <c r="G764" i="1"/>
  <c r="H791" i="1"/>
  <c r="G791" i="1"/>
  <c r="H818" i="1"/>
  <c r="G818" i="1"/>
  <c r="G114" i="1"/>
  <c r="H120" i="1"/>
  <c r="G132" i="1"/>
  <c r="H138" i="1"/>
  <c r="H153" i="1"/>
  <c r="G158" i="1"/>
  <c r="G165" i="1"/>
  <c r="H171" i="1"/>
  <c r="G183" i="1"/>
  <c r="H189" i="1"/>
  <c r="G201" i="1"/>
  <c r="H207" i="1"/>
  <c r="G212" i="1"/>
  <c r="G219" i="1"/>
  <c r="H225" i="1"/>
  <c r="G237" i="1"/>
  <c r="H243" i="1"/>
  <c r="G255" i="1"/>
  <c r="H261" i="1"/>
  <c r="G270" i="1"/>
  <c r="H276" i="1"/>
  <c r="G281" i="1"/>
  <c r="G288" i="1"/>
  <c r="H294" i="1"/>
  <c r="H309" i="1"/>
  <c r="G321" i="1"/>
  <c r="H327" i="1"/>
  <c r="G339" i="1"/>
  <c r="H345" i="1"/>
  <c r="G350" i="1"/>
  <c r="H360" i="1"/>
  <c r="G365" i="1"/>
  <c r="H402" i="1"/>
  <c r="G402" i="1"/>
  <c r="H411" i="1"/>
  <c r="G411" i="1"/>
  <c r="H423" i="1"/>
  <c r="G423" i="1"/>
  <c r="H465" i="1"/>
  <c r="G465" i="1"/>
  <c r="H474" i="1"/>
  <c r="G474" i="1"/>
  <c r="H483" i="1"/>
  <c r="G483" i="1"/>
  <c r="H489" i="1"/>
  <c r="G489" i="1"/>
  <c r="G520" i="1"/>
  <c r="H525" i="1"/>
  <c r="G525" i="1"/>
  <c r="H582" i="1"/>
  <c r="G582" i="1"/>
  <c r="G586" i="1"/>
  <c r="H591" i="1"/>
  <c r="G591" i="1"/>
  <c r="G595" i="1"/>
  <c r="H600" i="1"/>
  <c r="G600" i="1"/>
  <c r="G604" i="1"/>
  <c r="H609" i="1"/>
  <c r="G609" i="1"/>
  <c r="G613" i="1"/>
  <c r="H618" i="1"/>
  <c r="G618" i="1"/>
  <c r="G622" i="1"/>
  <c r="G625" i="1"/>
  <c r="H630" i="1"/>
  <c r="G630" i="1"/>
  <c r="H725" i="1"/>
  <c r="G725" i="1"/>
  <c r="H743" i="1"/>
  <c r="G743" i="1"/>
  <c r="H760" i="1"/>
  <c r="G760" i="1"/>
  <c r="H787" i="1"/>
  <c r="G787" i="1"/>
  <c r="H814" i="1"/>
  <c r="G814" i="1"/>
  <c r="H841" i="1"/>
  <c r="G841" i="1"/>
  <c r="H868" i="1"/>
  <c r="G868" i="1"/>
  <c r="H895" i="1"/>
  <c r="G895" i="1"/>
  <c r="H922" i="1"/>
  <c r="G922" i="1"/>
  <c r="H135" i="1"/>
  <c r="H186" i="1"/>
  <c r="H204" i="1"/>
  <c r="H222" i="1"/>
  <c r="H258" i="1"/>
  <c r="H273" i="1"/>
  <c r="H324" i="1"/>
  <c r="H384" i="1"/>
  <c r="G384" i="1"/>
  <c r="G532" i="1"/>
  <c r="H537" i="1"/>
  <c r="G537" i="1"/>
  <c r="G541" i="1"/>
  <c r="H546" i="1"/>
  <c r="G546" i="1"/>
  <c r="H555" i="1"/>
  <c r="G555" i="1"/>
  <c r="G559" i="1"/>
  <c r="H564" i="1"/>
  <c r="G564" i="1"/>
  <c r="G568" i="1"/>
  <c r="H573" i="1"/>
  <c r="G573" i="1"/>
  <c r="G577" i="1"/>
  <c r="G646" i="1"/>
  <c r="H651" i="1"/>
  <c r="G651" i="1"/>
  <c r="G655" i="1"/>
  <c r="H660" i="1"/>
  <c r="G660" i="1"/>
  <c r="G664" i="1"/>
  <c r="H669" i="1"/>
  <c r="G669" i="1"/>
  <c r="G673" i="1"/>
  <c r="H678" i="1"/>
  <c r="G678" i="1"/>
  <c r="H687" i="1"/>
  <c r="G687" i="1"/>
  <c r="H696" i="1"/>
  <c r="G696" i="1"/>
  <c r="H705" i="1"/>
  <c r="G705" i="1"/>
  <c r="H714" i="1"/>
  <c r="G714" i="1"/>
  <c r="H773" i="1"/>
  <c r="G773" i="1"/>
  <c r="H800" i="1"/>
  <c r="G800" i="1"/>
  <c r="H827" i="1"/>
  <c r="G827" i="1"/>
  <c r="H854" i="1"/>
  <c r="G854" i="1"/>
  <c r="H881" i="1"/>
  <c r="G881" i="1"/>
  <c r="H908" i="1"/>
  <c r="G908" i="1"/>
  <c r="G953" i="1"/>
  <c r="H957" i="1"/>
  <c r="G957" i="1"/>
  <c r="G989" i="1"/>
  <c r="H993" i="1"/>
  <c r="G993" i="1"/>
  <c r="H1032" i="1"/>
  <c r="G1045" i="1"/>
  <c r="H1045" i="1"/>
  <c r="G1053" i="1"/>
  <c r="H1068" i="1"/>
  <c r="H1077" i="1"/>
  <c r="G1077" i="1"/>
  <c r="H1172" i="1"/>
  <c r="G1172" i="1"/>
  <c r="H1200" i="1"/>
  <c r="G1200" i="1"/>
  <c r="H1240" i="1"/>
  <c r="G1240" i="1"/>
  <c r="G1300" i="1"/>
  <c r="H727" i="1"/>
  <c r="H745"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G935" i="1"/>
  <c r="H945" i="1"/>
  <c r="G947" i="1"/>
  <c r="G950" i="1"/>
  <c r="G958" i="1"/>
  <c r="H958" i="1"/>
  <c r="G966" i="1"/>
  <c r="H981" i="1"/>
  <c r="G983" i="1"/>
  <c r="G986" i="1"/>
  <c r="G994" i="1"/>
  <c r="H994" i="1"/>
  <c r="G1002" i="1"/>
  <c r="G1018" i="1"/>
  <c r="H1018" i="1"/>
  <c r="H1028" i="1"/>
  <c r="G1054" i="1"/>
  <c r="H1054" i="1"/>
  <c r="H1064" i="1"/>
  <c r="G1078" i="1"/>
  <c r="H1078" i="1"/>
  <c r="G1085" i="1"/>
  <c r="H1085" i="1"/>
  <c r="G1094" i="1"/>
  <c r="H1094" i="1"/>
  <c r="G1103" i="1"/>
  <c r="H1103" i="1"/>
  <c r="G1112" i="1"/>
  <c r="H1112" i="1"/>
  <c r="G1121" i="1"/>
  <c r="H1121" i="1"/>
  <c r="G1130" i="1"/>
  <c r="H1130" i="1"/>
  <c r="G1139" i="1"/>
  <c r="H1139" i="1"/>
  <c r="G1145" i="1"/>
  <c r="H1145" i="1"/>
  <c r="H1152" i="1"/>
  <c r="G1152" i="1"/>
  <c r="H1198" i="1"/>
  <c r="G1198" i="1"/>
  <c r="H1252" i="1"/>
  <c r="G1252" i="1"/>
  <c r="H724" i="1"/>
  <c r="G730" i="1"/>
  <c r="H742" i="1"/>
  <c r="G748" i="1"/>
  <c r="H937" i="1"/>
  <c r="H939" i="1"/>
  <c r="G939" i="1"/>
  <c r="H941" i="1"/>
  <c r="G967" i="1"/>
  <c r="H967" i="1"/>
  <c r="H977" i="1"/>
  <c r="G1003" i="1"/>
  <c r="H1003" i="1"/>
  <c r="H1024" i="1"/>
  <c r="H1026" i="1"/>
  <c r="G1026" i="1"/>
  <c r="H1031" i="1"/>
  <c r="H1037" i="1"/>
  <c r="H1060" i="1"/>
  <c r="H1062" i="1"/>
  <c r="G1062" i="1"/>
  <c r="H1067" i="1"/>
  <c r="H1073" i="1"/>
  <c r="G1150" i="1"/>
  <c r="H1178" i="1"/>
  <c r="G1178" i="1"/>
  <c r="H1206" i="1"/>
  <c r="G1206" i="1"/>
  <c r="H1223" i="1"/>
  <c r="G1223"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G934" i="1"/>
  <c r="H934" i="1"/>
  <c r="H975" i="1"/>
  <c r="G975" i="1"/>
  <c r="G1027" i="1"/>
  <c r="H1027" i="1"/>
  <c r="G1063" i="1"/>
  <c r="H1063" i="1"/>
  <c r="H1143" i="1"/>
  <c r="G1143" i="1"/>
  <c r="G1163" i="1"/>
  <c r="H1163" i="1"/>
  <c r="H1194" i="1"/>
  <c r="G1194" i="1"/>
  <c r="G1231" i="1"/>
  <c r="H1231" i="1"/>
  <c r="H1248" i="1"/>
  <c r="G1248" i="1"/>
  <c r="G724" i="1"/>
  <c r="H736" i="1"/>
  <c r="G742" i="1"/>
  <c r="G948" i="1"/>
  <c r="H963" i="1"/>
  <c r="G965" i="1"/>
  <c r="G968" i="1"/>
  <c r="G976" i="1"/>
  <c r="H976" i="1"/>
  <c r="G984" i="1"/>
  <c r="H999" i="1"/>
  <c r="G1001" i="1"/>
  <c r="G1004" i="1"/>
  <c r="G1036" i="1"/>
  <c r="H1036" i="1"/>
  <c r="H1046" i="1"/>
  <c r="G1072" i="1"/>
  <c r="H1072" i="1"/>
  <c r="G1083" i="1"/>
  <c r="G1092" i="1"/>
  <c r="G1101" i="1"/>
  <c r="G1110" i="1"/>
  <c r="G1119" i="1"/>
  <c r="G1128" i="1"/>
  <c r="G1137" i="1"/>
  <c r="G1141" i="1"/>
  <c r="G1168" i="1"/>
  <c r="G1174" i="1"/>
  <c r="H1174" i="1"/>
  <c r="H1204" i="1"/>
  <c r="G1204" i="1"/>
  <c r="H1229" i="1"/>
  <c r="G1229" i="1"/>
  <c r="H1246" i="1"/>
  <c r="G1246" i="1"/>
  <c r="G949" i="1"/>
  <c r="H949" i="1"/>
  <c r="G985" i="1"/>
  <c r="H985" i="1"/>
  <c r="H1044" i="1"/>
  <c r="G1044" i="1"/>
  <c r="G1154" i="1"/>
  <c r="H1154" i="1"/>
  <c r="H1161" i="1"/>
  <c r="G1161" i="1"/>
  <c r="H1217" i="1"/>
  <c r="G1217" i="1"/>
  <c r="H1242" i="1"/>
  <c r="G1242" i="1"/>
  <c r="H1254" i="1"/>
  <c r="G1254" i="1"/>
  <c r="H1307" i="1"/>
  <c r="G1307" i="1"/>
  <c r="H1316" i="1"/>
  <c r="G1316" i="1"/>
  <c r="H1338" i="1"/>
  <c r="G1338" i="1"/>
  <c r="G952" i="1"/>
  <c r="G970" i="1"/>
  <c r="G988" i="1"/>
  <c r="G1006" i="1"/>
  <c r="G1021" i="1"/>
  <c r="G1039" i="1"/>
  <c r="G1057" i="1"/>
  <c r="G1082" i="1"/>
  <c r="G1091" i="1"/>
  <c r="G1100" i="1"/>
  <c r="G1109" i="1"/>
  <c r="G1118" i="1"/>
  <c r="G1127" i="1"/>
  <c r="G1136" i="1"/>
  <c r="G1147" i="1"/>
  <c r="G1156" i="1"/>
  <c r="G1165" i="1"/>
  <c r="G1183" i="1"/>
  <c r="G1189" i="1"/>
  <c r="G1263" i="1"/>
  <c r="H1267" i="1"/>
  <c r="G1267" i="1"/>
  <c r="H1272" i="1"/>
  <c r="G1272" i="1"/>
  <c r="H1305" i="1"/>
  <c r="G1305" i="1"/>
  <c r="H1351" i="1"/>
  <c r="G1362" i="1"/>
  <c r="H1391" i="1"/>
  <c r="G1391" i="1"/>
  <c r="G1265" i="1"/>
  <c r="H1277" i="1"/>
  <c r="G1277" i="1"/>
  <c r="H1284" i="1"/>
  <c r="G1284" i="1"/>
  <c r="G1294" i="1"/>
  <c r="H1314" i="1"/>
  <c r="G1314" i="1"/>
  <c r="G1345" i="1"/>
  <c r="H1345" i="1"/>
  <c r="G944" i="1"/>
  <c r="H952" i="1"/>
  <c r="G962" i="1"/>
  <c r="H970" i="1"/>
  <c r="G980" i="1"/>
  <c r="H988" i="1"/>
  <c r="G998" i="1"/>
  <c r="H1006" i="1"/>
  <c r="G1013" i="1"/>
  <c r="H1021" i="1"/>
  <c r="G1031" i="1"/>
  <c r="H1039" i="1"/>
  <c r="G1049" i="1"/>
  <c r="H1057" i="1"/>
  <c r="G1067" i="1"/>
  <c r="H1082" i="1"/>
  <c r="H1091" i="1"/>
  <c r="H1100" i="1"/>
  <c r="H1109" i="1"/>
  <c r="H1118" i="1"/>
  <c r="H1127" i="1"/>
  <c r="H1136" i="1"/>
  <c r="G1149" i="1"/>
  <c r="G1158" i="1"/>
  <c r="G1167" i="1"/>
  <c r="G1187" i="1"/>
  <c r="H1189" i="1"/>
  <c r="G1193" i="1"/>
  <c r="H1197" i="1"/>
  <c r="G1197" i="1"/>
  <c r="G1211" i="1"/>
  <c r="H1213" i="1"/>
  <c r="G1234" i="1"/>
  <c r="G1236" i="1"/>
  <c r="G1270" i="1"/>
  <c r="H1292" i="1"/>
  <c r="H1397" i="1"/>
  <c r="G1397" i="1"/>
  <c r="G943" i="1"/>
  <c r="G961" i="1"/>
  <c r="G979" i="1"/>
  <c r="G997" i="1"/>
  <c r="G1030" i="1"/>
  <c r="G1048" i="1"/>
  <c r="G1066" i="1"/>
  <c r="G1081" i="1"/>
  <c r="G1090" i="1"/>
  <c r="G1099" i="1"/>
  <c r="G1108" i="1"/>
  <c r="G1117" i="1"/>
  <c r="G1126" i="1"/>
  <c r="G1135" i="1"/>
  <c r="H1142" i="1"/>
  <c r="G1148" i="1"/>
  <c r="H1151" i="1"/>
  <c r="G1157" i="1"/>
  <c r="H1160" i="1"/>
  <c r="G1166" i="1"/>
  <c r="H1169" i="1"/>
  <c r="G1171" i="1"/>
  <c r="G1173" i="1"/>
  <c r="G1177" i="1"/>
  <c r="H1192" i="1"/>
  <c r="G1205" i="1"/>
  <c r="G1222" i="1"/>
  <c r="G1224" i="1"/>
  <c r="G1228" i="1"/>
  <c r="G1230" i="1"/>
  <c r="G1237" i="1"/>
  <c r="G1245" i="1"/>
  <c r="G1253" i="1"/>
  <c r="G1285" i="1"/>
  <c r="G1308" i="1"/>
  <c r="H1315" i="1"/>
  <c r="H1318" i="1"/>
  <c r="G1318" i="1"/>
  <c r="H1170" i="1"/>
  <c r="H1185" i="1"/>
  <c r="H1203" i="1"/>
  <c r="H1221" i="1"/>
  <c r="H1239" i="1"/>
  <c r="H1257" i="1"/>
  <c r="H1275" i="1"/>
  <c r="H1282" i="1"/>
  <c r="H1287" i="1"/>
  <c r="G1287" i="1"/>
  <c r="H1296" i="1"/>
  <c r="G1313" i="1"/>
  <c r="H1328" i="1"/>
  <c r="G1330" i="1"/>
  <c r="G1332" i="1"/>
  <c r="G1343" i="1"/>
  <c r="G1349" i="1"/>
  <c r="H1364" i="1"/>
  <c r="G1366" i="1"/>
  <c r="G1368" i="1"/>
  <c r="G1372" i="1"/>
  <c r="G1376" i="1"/>
  <c r="G1378" i="1"/>
  <c r="H1383" i="1"/>
  <c r="G1383" i="1"/>
  <c r="G1399" i="1"/>
  <c r="G1403" i="1"/>
  <c r="G1405" i="1"/>
  <c r="H1410" i="1"/>
  <c r="G1410" i="1"/>
  <c r="G1426" i="1"/>
  <c r="G1430" i="1"/>
  <c r="G1445" i="1"/>
  <c r="H1447" i="1"/>
  <c r="H1491" i="1"/>
  <c r="G1491" i="1"/>
  <c r="H1516" i="1"/>
  <c r="G1516" i="1"/>
  <c r="H1523" i="1"/>
  <c r="G1523" i="1"/>
  <c r="H1323" i="1"/>
  <c r="G1323" i="1"/>
  <c r="H1359" i="1"/>
  <c r="G1359" i="1"/>
  <c r="H1446" i="1"/>
  <c r="G1446" i="1"/>
  <c r="G1450" i="1"/>
  <c r="H1450" i="1"/>
  <c r="G1459" i="1"/>
  <c r="H1459" i="1"/>
  <c r="G1468" i="1"/>
  <c r="H1468" i="1"/>
  <c r="G1477" i="1"/>
  <c r="H1477" i="1"/>
  <c r="H1489" i="1"/>
  <c r="G1489" i="1"/>
  <c r="H1496" i="1"/>
  <c r="G1496" i="1"/>
  <c r="H1544" i="1"/>
  <c r="G1544" i="1"/>
  <c r="J1544" i="1"/>
  <c r="H1549" i="1"/>
  <c r="G1549" i="1"/>
  <c r="J1549" i="1"/>
  <c r="H1565" i="1"/>
  <c r="G1565" i="1"/>
  <c r="I1565" i="1" s="1"/>
  <c r="J1565" i="1"/>
  <c r="H1571" i="1"/>
  <c r="G1571" i="1"/>
  <c r="E152" i="4"/>
  <c r="H1215" i="1"/>
  <c r="H1233" i="1"/>
  <c r="H1251" i="1"/>
  <c r="H1269" i="1"/>
  <c r="G1279" i="1"/>
  <c r="H1293" i="1"/>
  <c r="H1392" i="1"/>
  <c r="G1392" i="1"/>
  <c r="H1419" i="1"/>
  <c r="G1419" i="1"/>
  <c r="H1455" i="1"/>
  <c r="G1455" i="1"/>
  <c r="H1457" i="1"/>
  <c r="G1457" i="1"/>
  <c r="H1464" i="1"/>
  <c r="G1464" i="1"/>
  <c r="H1466" i="1"/>
  <c r="G1466" i="1"/>
  <c r="H1473" i="1"/>
  <c r="G1473" i="1"/>
  <c r="H1475" i="1"/>
  <c r="G1475" i="1"/>
  <c r="H1482" i="1"/>
  <c r="G1482" i="1"/>
  <c r="H1509" i="1"/>
  <c r="G1509" i="1"/>
  <c r="H1514" i="1"/>
  <c r="G1514" i="1"/>
  <c r="H1533" i="1"/>
  <c r="G1533" i="1"/>
  <c r="G1325" i="1"/>
  <c r="G1331" i="1"/>
  <c r="H1333" i="1"/>
  <c r="G1337" i="1"/>
  <c r="G1344" i="1"/>
  <c r="H1346" i="1"/>
  <c r="G1348" i="1"/>
  <c r="G1350" i="1"/>
  <c r="G1354" i="1"/>
  <c r="G1361" i="1"/>
  <c r="G1367" i="1"/>
  <c r="H1369" i="1"/>
  <c r="G1373" i="1"/>
  <c r="G1379" i="1"/>
  <c r="G1400" i="1"/>
  <c r="G1406" i="1"/>
  <c r="G1427" i="1"/>
  <c r="G1438" i="1"/>
  <c r="G1444" i="1"/>
  <c r="G1448" i="1"/>
  <c r="H1487" i="1"/>
  <c r="G1487" i="1"/>
  <c r="H1507" i="1"/>
  <c r="G1507" i="1"/>
  <c r="H1527" i="1"/>
  <c r="G1527" i="1"/>
  <c r="H1547" i="1"/>
  <c r="G1547" i="1"/>
  <c r="J1547" i="1"/>
  <c r="H1553" i="1"/>
  <c r="G1553" i="1"/>
  <c r="J1553" i="1"/>
  <c r="H1569" i="1"/>
  <c r="G1569" i="1"/>
  <c r="J1569" i="1"/>
  <c r="H1176" i="1"/>
  <c r="H1191" i="1"/>
  <c r="H1209" i="1"/>
  <c r="G1215" i="1"/>
  <c r="H1227" i="1"/>
  <c r="G1233" i="1"/>
  <c r="H1245" i="1"/>
  <c r="G1251" i="1"/>
  <c r="H1263" i="1"/>
  <c r="G1269" i="1"/>
  <c r="H1279" i="1"/>
  <c r="H1290" i="1"/>
  <c r="G1293" i="1"/>
  <c r="G1302" i="1"/>
  <c r="G1315" i="1"/>
  <c r="G1320" i="1"/>
  <c r="H1326" i="1"/>
  <c r="H1336" i="1"/>
  <c r="H1341" i="1"/>
  <c r="G1341" i="1"/>
  <c r="G1351" i="1"/>
  <c r="G1356" i="1"/>
  <c r="H1362" i="1"/>
  <c r="H1374" i="1"/>
  <c r="G1374" i="1"/>
  <c r="G1390" i="1"/>
  <c r="G1394" i="1"/>
  <c r="G1396" i="1"/>
  <c r="G1417" i="1"/>
  <c r="G1421" i="1"/>
  <c r="G1423" i="1"/>
  <c r="H1428" i="1"/>
  <c r="G1428" i="1"/>
  <c r="G1436" i="1"/>
  <c r="G1442" i="1"/>
  <c r="G1453" i="1"/>
  <c r="G1462" i="1"/>
  <c r="G1471" i="1"/>
  <c r="G1480" i="1"/>
  <c r="H1500" i="1"/>
  <c r="G1500" i="1"/>
  <c r="H1437" i="1"/>
  <c r="G1437" i="1"/>
  <c r="G1451" i="1"/>
  <c r="H1498" i="1"/>
  <c r="G1498" i="1"/>
  <c r="H1505" i="1"/>
  <c r="G1505" i="1"/>
  <c r="H1518" i="1"/>
  <c r="G1518" i="1"/>
  <c r="H1541" i="1"/>
  <c r="G1541" i="1"/>
  <c r="J1541" i="1"/>
  <c r="H1551" i="1"/>
  <c r="G1551" i="1"/>
  <c r="J1551" i="1"/>
  <c r="H1567" i="1"/>
  <c r="G1567" i="1"/>
  <c r="J1567" i="1"/>
  <c r="H1329" i="1"/>
  <c r="H1347" i="1"/>
  <c r="H1365" i="1"/>
  <c r="H1377" i="1"/>
  <c r="H1386" i="1"/>
  <c r="H1395" i="1"/>
  <c r="H1404" i="1"/>
  <c r="H1413" i="1"/>
  <c r="H1422" i="1"/>
  <c r="H1440" i="1"/>
  <c r="H1449" i="1"/>
  <c r="H1458" i="1"/>
  <c r="H1467" i="1"/>
  <c r="H1476" i="1"/>
  <c r="H1485" i="1"/>
  <c r="H1486" i="1"/>
  <c r="H1494" i="1"/>
  <c r="H1495" i="1"/>
  <c r="H1503" i="1"/>
  <c r="H1504" i="1"/>
  <c r="H1512" i="1"/>
  <c r="H1513" i="1"/>
  <c r="H1521" i="1"/>
  <c r="H1522" i="1"/>
  <c r="H1532" i="1"/>
  <c r="G1532" i="1"/>
  <c r="H1539" i="1"/>
  <c r="H1618" i="1"/>
  <c r="H1624" i="1"/>
  <c r="G1624" i="1"/>
  <c r="H1678" i="1"/>
  <c r="G1686" i="1"/>
  <c r="H1686" i="1"/>
  <c r="I1578" i="1"/>
  <c r="G1616" i="1"/>
  <c r="H1616" i="1"/>
  <c r="F23" i="4"/>
  <c r="D7" i="4"/>
  <c r="D49" i="4"/>
  <c r="F50" i="4"/>
  <c r="F91" i="4"/>
  <c r="D82" i="4"/>
  <c r="H1582" i="1"/>
  <c r="H1606" i="1"/>
  <c r="G1674" i="1"/>
  <c r="H1674" i="1"/>
  <c r="E7" i="4"/>
  <c r="F8" i="4"/>
  <c r="E49" i="4"/>
  <c r="D45" i="1" s="1"/>
  <c r="H1529" i="1"/>
  <c r="G1529" i="1"/>
  <c r="H1535" i="1"/>
  <c r="G1535" i="1"/>
  <c r="H1543" i="1"/>
  <c r="G1543" i="1"/>
  <c r="H1546" i="1"/>
  <c r="G1546" i="1"/>
  <c r="I1546" i="1" s="1"/>
  <c r="G1582" i="1"/>
  <c r="H1596" i="1"/>
  <c r="G1604" i="1"/>
  <c r="H1604" i="1"/>
  <c r="G1638" i="1"/>
  <c r="D321" i="4"/>
  <c r="F322" i="4"/>
  <c r="H1281" i="1"/>
  <c r="H1299" i="1"/>
  <c r="H1317" i="1"/>
  <c r="H1335" i="1"/>
  <c r="H1353" i="1"/>
  <c r="H1371" i="1"/>
  <c r="H1380" i="1"/>
  <c r="H1389" i="1"/>
  <c r="H1398" i="1"/>
  <c r="H1407" i="1"/>
  <c r="H1416" i="1"/>
  <c r="H1425" i="1"/>
  <c r="H1434" i="1"/>
  <c r="H1443" i="1"/>
  <c r="H1452" i="1"/>
  <c r="H1461" i="1"/>
  <c r="H1470" i="1"/>
  <c r="H1479" i="1"/>
  <c r="H1488" i="1"/>
  <c r="H1497" i="1"/>
  <c r="H1506" i="1"/>
  <c r="H1515" i="1"/>
  <c r="H1524" i="1"/>
  <c r="H1548" i="1"/>
  <c r="G1548" i="1"/>
  <c r="H1550" i="1"/>
  <c r="G1550" i="1"/>
  <c r="I1550" i="1" s="1"/>
  <c r="H1552" i="1"/>
  <c r="G1552" i="1"/>
  <c r="H1554" i="1"/>
  <c r="G1554" i="1"/>
  <c r="H1564" i="1"/>
  <c r="G1564" i="1"/>
  <c r="I1564" i="1" s="1"/>
  <c r="H1566" i="1"/>
  <c r="G1566" i="1"/>
  <c r="H1568" i="1"/>
  <c r="G1568" i="1"/>
  <c r="H1570" i="1"/>
  <c r="G1570" i="1"/>
  <c r="I1570" i="1" s="1"/>
  <c r="G1579" i="1"/>
  <c r="I1579" i="1" s="1"/>
  <c r="H1594" i="1"/>
  <c r="G1628" i="1"/>
  <c r="H1636" i="1"/>
  <c r="G1636" i="1"/>
  <c r="G1484" i="1"/>
  <c r="G1493" i="1"/>
  <c r="G1502" i="1"/>
  <c r="G1511" i="1"/>
  <c r="G1520" i="1"/>
  <c r="H1542" i="1"/>
  <c r="G1542" i="1"/>
  <c r="I1542" i="1" s="1"/>
  <c r="H1545" i="1"/>
  <c r="G1545" i="1"/>
  <c r="J1578" i="1"/>
  <c r="H1578" i="1"/>
  <c r="G1592" i="1"/>
  <c r="H1592" i="1"/>
  <c r="D406" i="4"/>
  <c r="F407" i="4"/>
  <c r="E535" i="4"/>
  <c r="D35" i="6"/>
  <c r="F36" i="6"/>
  <c r="G1577" i="1"/>
  <c r="H1581" i="1"/>
  <c r="I1581" i="1" s="1"/>
  <c r="J1581" i="1"/>
  <c r="E134" i="4"/>
  <c r="D153" i="4"/>
  <c r="F154" i="4"/>
  <c r="F194" i="4"/>
  <c r="F234" i="4"/>
  <c r="F388" i="4"/>
  <c r="E648" i="4"/>
  <c r="D642" i="1" s="1"/>
  <c r="E647" i="4"/>
  <c r="D641" i="1" s="1"/>
  <c r="D491" i="4"/>
  <c r="F492" i="4"/>
  <c r="D629" i="4"/>
  <c r="F630" i="4"/>
  <c r="E69" i="5"/>
  <c r="D164" i="4"/>
  <c r="F170" i="4"/>
  <c r="C1583" i="1"/>
  <c r="D44" i="8"/>
  <c r="G343" i="9" s="1"/>
  <c r="E343" i="9" s="1"/>
  <c r="H1588" i="1"/>
  <c r="H1600" i="1"/>
  <c r="H1612" i="1"/>
  <c r="G1632" i="1"/>
  <c r="H1670" i="1"/>
  <c r="H1682" i="1"/>
  <c r="E125" i="4"/>
  <c r="D121" i="1" s="1"/>
  <c r="G121" i="1" s="1"/>
  <c r="F126" i="4"/>
  <c r="F165" i="4"/>
  <c r="E221" i="4"/>
  <c r="D217" i="1" s="1"/>
  <c r="H217" i="1" s="1"/>
  <c r="F222" i="4"/>
  <c r="F254" i="4"/>
  <c r="F310" i="4"/>
  <c r="D309" i="4"/>
  <c r="F479" i="4"/>
  <c r="F594" i="4"/>
  <c r="D584" i="4"/>
  <c r="D7" i="5"/>
  <c r="F8" i="5"/>
  <c r="E141" i="6"/>
  <c r="F58" i="4"/>
  <c r="D202" i="4"/>
  <c r="F203" i="4"/>
  <c r="F250" i="4"/>
  <c r="F426" i="4"/>
  <c r="D648" i="4"/>
  <c r="D647" i="4"/>
  <c r="D70" i="5"/>
  <c r="F71" i="5"/>
  <c r="G346" i="9"/>
  <c r="E346" i="9" s="1"/>
  <c r="H33" i="3"/>
  <c r="F74" i="4"/>
  <c r="D230" i="4"/>
  <c r="F231" i="4"/>
  <c r="E321" i="4"/>
  <c r="D373" i="4"/>
  <c r="F374" i="4"/>
  <c r="E431" i="4"/>
  <c r="F431" i="4" s="1"/>
  <c r="D522" i="4"/>
  <c r="F523" i="4"/>
  <c r="E629" i="4"/>
  <c r="D623" i="1" s="1"/>
  <c r="E12" i="5"/>
  <c r="F29" i="5"/>
  <c r="F219" i="5"/>
  <c r="E35" i="6"/>
  <c r="F122" i="6"/>
  <c r="E78" i="9"/>
  <c r="B78" i="9" s="1"/>
  <c r="B81" i="9"/>
  <c r="D535" i="4"/>
  <c r="F536" i="4"/>
  <c r="D135" i="5"/>
  <c r="F136" i="5"/>
  <c r="H336" i="9"/>
  <c r="E336" i="9" s="1"/>
  <c r="B336" i="9" s="1"/>
  <c r="E177" i="5"/>
  <c r="F221" i="4"/>
  <c r="F178" i="5"/>
  <c r="F252" i="5"/>
  <c r="F28" i="6"/>
  <c r="H310"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H308" i="9"/>
  <c r="E308" i="9" s="1"/>
  <c r="B308" i="9" s="1"/>
  <c r="G300" i="9"/>
  <c r="E300" i="9" s="1"/>
  <c r="B300" i="9" s="1"/>
  <c r="G227" i="9"/>
  <c r="E227" i="9" s="1"/>
  <c r="B227" i="9" s="1"/>
  <c r="H309" i="9"/>
  <c r="G226" i="9"/>
  <c r="E226" i="9" s="1"/>
  <c r="B226" i="9" s="1"/>
  <c r="G224" i="9"/>
  <c r="E224" i="9" s="1"/>
  <c r="B224" i="9" s="1"/>
  <c r="G218" i="9"/>
  <c r="E218" i="9" s="1"/>
  <c r="B218" i="9" s="1"/>
  <c r="G212" i="9"/>
  <c r="E212" i="9" s="1"/>
  <c r="B212" i="9" s="1"/>
  <c r="G206" i="9"/>
  <c r="E206" i="9" s="1"/>
  <c r="B206" i="9" s="1"/>
  <c r="G202" i="9"/>
  <c r="E202" i="9" s="1"/>
  <c r="B202" i="9" s="1"/>
  <c r="G200" i="9"/>
  <c r="E200" i="9" s="1"/>
  <c r="B200" i="9" s="1"/>
  <c r="G196" i="9"/>
  <c r="E196" i="9" s="1"/>
  <c r="B196" i="9" s="1"/>
  <c r="G194" i="9"/>
  <c r="E194" i="9" s="1"/>
  <c r="B194" i="9" s="1"/>
  <c r="G190" i="9"/>
  <c r="E190" i="9" s="1"/>
  <c r="B190" i="9" s="1"/>
  <c r="G188" i="9"/>
  <c r="E188" i="9" s="1"/>
  <c r="B188" i="9" s="1"/>
  <c r="G174" i="9"/>
  <c r="E174" i="9" s="1"/>
  <c r="B174" i="9" s="1"/>
  <c r="G184" i="9"/>
  <c r="E184" i="9" s="1"/>
  <c r="B184" i="9" s="1"/>
  <c r="H179" i="9"/>
  <c r="M228" i="9"/>
  <c r="G223" i="9"/>
  <c r="E223" i="9" s="1"/>
  <c r="B223" i="9" s="1"/>
  <c r="G217" i="9"/>
  <c r="E217" i="9" s="1"/>
  <c r="B217" i="9" s="1"/>
  <c r="G211" i="9"/>
  <c r="E211" i="9" s="1"/>
  <c r="B211" i="9" s="1"/>
  <c r="G182" i="9"/>
  <c r="E182" i="9" s="1"/>
  <c r="B182" i="9" s="1"/>
  <c r="G177" i="9"/>
  <c r="E177" i="9" s="1"/>
  <c r="B177" i="9" s="1"/>
  <c r="G221" i="9"/>
  <c r="E221" i="9" s="1"/>
  <c r="B221" i="9" s="1"/>
  <c r="G215" i="9"/>
  <c r="E215" i="9" s="1"/>
  <c r="B215" i="9" s="1"/>
  <c r="G209" i="9"/>
  <c r="E209" i="9" s="1"/>
  <c r="B209" i="9" s="1"/>
  <c r="G205" i="9"/>
  <c r="E205" i="9" s="1"/>
  <c r="B205" i="9" s="1"/>
  <c r="G203" i="9"/>
  <c r="E203" i="9" s="1"/>
  <c r="B203" i="9" s="1"/>
  <c r="G199" i="9"/>
  <c r="E199" i="9" s="1"/>
  <c r="B199" i="9" s="1"/>
  <c r="G197" i="9"/>
  <c r="E197" i="9" s="1"/>
  <c r="B197" i="9" s="1"/>
  <c r="G193" i="9"/>
  <c r="E193" i="9" s="1"/>
  <c r="B193" i="9" s="1"/>
  <c r="G191" i="9"/>
  <c r="E191" i="9" s="1"/>
  <c r="B191" i="9" s="1"/>
  <c r="G187" i="9"/>
  <c r="E187" i="9" s="1"/>
  <c r="B187" i="9" s="1"/>
  <c r="G180" i="9"/>
  <c r="G175" i="9"/>
  <c r="E175" i="9" s="1"/>
  <c r="B175" i="9" s="1"/>
  <c r="G208" i="9"/>
  <c r="E208" i="9" s="1"/>
  <c r="B208" i="9" s="1"/>
  <c r="G214" i="9"/>
  <c r="E214" i="9" s="1"/>
  <c r="B214" i="9" s="1"/>
  <c r="G220" i="9"/>
  <c r="E220" i="9" s="1"/>
  <c r="B220" i="9" s="1"/>
  <c r="G185" i="9"/>
  <c r="E185" i="9" s="1"/>
  <c r="B185" i="9" s="1"/>
  <c r="G181" i="9"/>
  <c r="E181" i="9" s="1"/>
  <c r="B181" i="9" s="1"/>
  <c r="G178" i="9"/>
  <c r="E178" i="9" s="1"/>
  <c r="B178" i="9" s="1"/>
  <c r="B70" i="9"/>
  <c r="F112" i="4"/>
  <c r="D273" i="4"/>
  <c r="D361" i="4"/>
  <c r="F362" i="4"/>
  <c r="E466" i="4"/>
  <c r="D460" i="1" s="1"/>
  <c r="H460" i="1" s="1"/>
  <c r="F119" i="5"/>
  <c r="F197" i="5"/>
  <c r="D203" i="5"/>
  <c r="E251" i="5"/>
  <c r="F277" i="5"/>
  <c r="D274" i="5"/>
  <c r="D251" i="5" s="1"/>
  <c r="D114" i="6"/>
  <c r="F115" i="6"/>
  <c r="D129" i="6"/>
  <c r="F130" i="6"/>
  <c r="I10" i="9"/>
  <c r="E339" i="9"/>
  <c r="B339" i="9" s="1"/>
  <c r="D5" i="6"/>
  <c r="F6" i="6"/>
  <c r="E314" i="9"/>
  <c r="B314" i="9" s="1"/>
  <c r="B34" i="9"/>
  <c r="E36" i="9"/>
  <c r="B36" i="9" s="1"/>
  <c r="E47" i="9"/>
  <c r="B47" i="9" s="1"/>
  <c r="B64" i="9"/>
  <c r="E66" i="9"/>
  <c r="B66" i="9" s="1"/>
  <c r="B69" i="9"/>
  <c r="E83" i="9"/>
  <c r="B83" i="9" s="1"/>
  <c r="B100" i="9"/>
  <c r="E102" i="9"/>
  <c r="B102" i="9" s="1"/>
  <c r="B105" i="9"/>
  <c r="E119" i="9"/>
  <c r="B119" i="9" s="1"/>
  <c r="B136" i="9"/>
  <c r="B158" i="9"/>
  <c r="B172" i="9"/>
  <c r="E156" i="9"/>
  <c r="B156" i="9" s="1"/>
  <c r="H314" i="9"/>
  <c r="G315" i="9"/>
  <c r="G316" i="9"/>
  <c r="B154" i="9"/>
  <c r="H316" i="9"/>
  <c r="H315" i="9"/>
  <c r="B28" i="9"/>
  <c r="E30" i="9"/>
  <c r="B30" i="9" s="1"/>
  <c r="B52" i="9"/>
  <c r="B57" i="9"/>
  <c r="E71" i="9"/>
  <c r="B71" i="9" s="1"/>
  <c r="B88" i="9"/>
  <c r="B93" i="9"/>
  <c r="E107" i="9"/>
  <c r="B107" i="9" s="1"/>
  <c r="B124" i="9"/>
  <c r="B129" i="9"/>
  <c r="B145" i="9"/>
  <c r="B27" i="9"/>
  <c r="E35" i="9"/>
  <c r="B35" i="9" s="1"/>
  <c r="B51" i="9"/>
  <c r="E65" i="9"/>
  <c r="B65" i="9" s="1"/>
  <c r="E84" i="9"/>
  <c r="B84" i="9" s="1"/>
  <c r="B87" i="9"/>
  <c r="E101" i="9"/>
  <c r="B101" i="9" s="1"/>
  <c r="E120" i="9"/>
  <c r="B120" i="9" s="1"/>
  <c r="B123" i="9"/>
  <c r="E137" i="9"/>
  <c r="B137" i="9" s="1"/>
  <c r="E159" i="9"/>
  <c r="B159" i="9" s="1"/>
  <c r="B229" i="9"/>
  <c r="E146" i="9"/>
  <c r="B146" i="9" s="1"/>
  <c r="E164" i="9"/>
  <c r="B164" i="9" s="1"/>
  <c r="F234" i="9"/>
  <c r="B234" i="9" s="1"/>
  <c r="F246" i="9"/>
  <c r="B246" i="9" s="1"/>
  <c r="H19" i="9" l="1"/>
  <c r="E19" i="9" s="1"/>
  <c r="B19" i="9" s="1"/>
  <c r="E315" i="9"/>
  <c r="B315" i="9" s="1"/>
  <c r="E316" i="9"/>
  <c r="B316" i="9" s="1"/>
  <c r="H1556" i="1"/>
  <c r="I34" i="3"/>
  <c r="D1555" i="1"/>
  <c r="I33" i="3"/>
  <c r="D1538" i="1"/>
  <c r="H1182" i="1"/>
  <c r="H1301" i="1"/>
  <c r="G1259" i="1"/>
  <c r="F12" i="5"/>
  <c r="F140" i="4"/>
  <c r="C136" i="1"/>
  <c r="G103" i="1"/>
  <c r="H103" i="1"/>
  <c r="B343" i="9"/>
  <c r="F648" i="4"/>
  <c r="C642" i="1"/>
  <c r="F309" i="4"/>
  <c r="D308" i="4"/>
  <c r="C304" i="1"/>
  <c r="F274" i="5"/>
  <c r="C1278" i="1"/>
  <c r="F70" i="5"/>
  <c r="D69" i="5"/>
  <c r="D6" i="5" s="1"/>
  <c r="C1075" i="1"/>
  <c r="F584" i="4"/>
  <c r="C578" i="1"/>
  <c r="H1583" i="1"/>
  <c r="G1583" i="1"/>
  <c r="F629" i="4"/>
  <c r="C623" i="1"/>
  <c r="E310" i="9"/>
  <c r="B310" i="9" s="1"/>
  <c r="E176" i="5"/>
  <c r="D1180" i="1" s="1"/>
  <c r="I24" i="3"/>
  <c r="D1181" i="1"/>
  <c r="I28" i="3"/>
  <c r="D1431" i="1"/>
  <c r="F522" i="4"/>
  <c r="C516" i="1"/>
  <c r="F230" i="4"/>
  <c r="C226" i="1"/>
  <c r="F202" i="4"/>
  <c r="C198" i="1"/>
  <c r="I1545" i="1"/>
  <c r="I1566" i="1"/>
  <c r="I1552" i="1"/>
  <c r="E6" i="4"/>
  <c r="D3" i="1"/>
  <c r="F49" i="4"/>
  <c r="C45" i="1"/>
  <c r="I1553" i="1"/>
  <c r="H25" i="3"/>
  <c r="F251" i="5"/>
  <c r="C1255" i="1"/>
  <c r="I31" i="3"/>
  <c r="D1537" i="1"/>
  <c r="F321" i="4"/>
  <c r="C316" i="1"/>
  <c r="D141" i="6"/>
  <c r="G348" i="9" s="1"/>
  <c r="E348" i="9" s="1"/>
  <c r="F5" i="6"/>
  <c r="H27" i="3"/>
  <c r="C1401" i="1"/>
  <c r="I25" i="3"/>
  <c r="D1255" i="1"/>
  <c r="F361" i="4"/>
  <c r="D360" i="4"/>
  <c r="C356" i="1"/>
  <c r="E179" i="9"/>
  <c r="B179" i="9" s="1"/>
  <c r="E430" i="4"/>
  <c r="D425" i="1"/>
  <c r="F647" i="4"/>
  <c r="C641" i="1"/>
  <c r="F491" i="4"/>
  <c r="C485" i="1"/>
  <c r="F406" i="4"/>
  <c r="C401" i="1"/>
  <c r="D430" i="4"/>
  <c r="F7" i="4"/>
  <c r="D6" i="4"/>
  <c r="C3" i="1"/>
  <c r="I1551" i="1"/>
  <c r="E299" i="4"/>
  <c r="I18" i="3"/>
  <c r="D148" i="1"/>
  <c r="I1544" i="1"/>
  <c r="G460" i="1"/>
  <c r="F164" i="4"/>
  <c r="C160" i="1"/>
  <c r="G338" i="9"/>
  <c r="E338" i="9" s="1"/>
  <c r="B338" i="9" s="1"/>
  <c r="F203" i="5"/>
  <c r="D177" i="5"/>
  <c r="C1207" i="1"/>
  <c r="G24" i="9"/>
  <c r="D152" i="4"/>
  <c r="H24" i="9"/>
  <c r="F153" i="4"/>
  <c r="C149" i="1"/>
  <c r="F135" i="5"/>
  <c r="C1140" i="1"/>
  <c r="E7" i="5"/>
  <c r="D1017" i="1"/>
  <c r="F373" i="4"/>
  <c r="C368" i="1"/>
  <c r="B346" i="9"/>
  <c r="E345" i="9"/>
  <c r="I10" i="3" s="1"/>
  <c r="I23" i="3"/>
  <c r="D1074" i="1"/>
  <c r="F134" i="4"/>
  <c r="D130" i="1"/>
  <c r="F82" i="4"/>
  <c r="C78" i="1"/>
  <c r="I1569" i="1"/>
  <c r="F129" i="6"/>
  <c r="C1525" i="1"/>
  <c r="F273" i="4"/>
  <c r="C269" i="1"/>
  <c r="F114" i="6"/>
  <c r="H30" i="3"/>
  <c r="C1510" i="1"/>
  <c r="E309" i="9"/>
  <c r="B309" i="9" s="1"/>
  <c r="E308" i="4"/>
  <c r="D316" i="1"/>
  <c r="H22" i="3"/>
  <c r="F7" i="5"/>
  <c r="C1012" i="1"/>
  <c r="K1481" i="9"/>
  <c r="G344" i="9"/>
  <c r="E344" i="9" s="1"/>
  <c r="B344" i="9" s="1"/>
  <c r="C1621" i="1"/>
  <c r="H11" i="3" s="1"/>
  <c r="I39" i="3"/>
  <c r="F125" i="4"/>
  <c r="F35" i="6"/>
  <c r="H28" i="3"/>
  <c r="C1431" i="1"/>
  <c r="I1568" i="1"/>
  <c r="I1554" i="1"/>
  <c r="I1548" i="1"/>
  <c r="I1543" i="1"/>
  <c r="I1567" i="1"/>
  <c r="I1541" i="1"/>
  <c r="I1549" i="1"/>
  <c r="H121" i="1"/>
  <c r="E180" i="9"/>
  <c r="B180" i="9" s="1"/>
  <c r="D640" i="4"/>
  <c r="F535" i="4"/>
  <c r="C529" i="1"/>
  <c r="E640" i="4"/>
  <c r="D634" i="1" s="1"/>
  <c r="D529" i="1"/>
  <c r="G217" i="1"/>
  <c r="G1538" i="1" l="1"/>
  <c r="H1538" i="1"/>
  <c r="H1555" i="1"/>
  <c r="G1555" i="1"/>
  <c r="E24" i="9"/>
  <c r="B24" i="9" s="1"/>
  <c r="H136" i="1"/>
  <c r="G136" i="1"/>
  <c r="N3" i="9"/>
  <c r="E6" i="5"/>
  <c r="I22" i="3"/>
  <c r="D1012" i="1"/>
  <c r="H401" i="1"/>
  <c r="G401" i="1"/>
  <c r="H1140" i="1"/>
  <c r="G1140" i="1"/>
  <c r="E639" i="4"/>
  <c r="D633" i="1" s="1"/>
  <c r="D424" i="1"/>
  <c r="H269" i="1"/>
  <c r="G269" i="1"/>
  <c r="G3" i="1"/>
  <c r="H3" i="1"/>
  <c r="H485" i="1"/>
  <c r="G485" i="1"/>
  <c r="H1401" i="1"/>
  <c r="G1401" i="1"/>
  <c r="H516" i="1"/>
  <c r="G516" i="1"/>
  <c r="H578" i="1"/>
  <c r="G578" i="1"/>
  <c r="E417" i="4"/>
  <c r="D412" i="1" s="1"/>
  <c r="D303" i="1"/>
  <c r="E418" i="4"/>
  <c r="D413" i="1" s="1"/>
  <c r="H130" i="1"/>
  <c r="G130" i="1"/>
  <c r="H368" i="1"/>
  <c r="G368" i="1"/>
  <c r="H149" i="1"/>
  <c r="G149" i="1"/>
  <c r="D176" i="5"/>
  <c r="G299" i="9" s="1"/>
  <c r="F177" i="5"/>
  <c r="H24" i="3"/>
  <c r="C1181" i="1"/>
  <c r="F6" i="4"/>
  <c r="H17" i="3"/>
  <c r="D422" i="4"/>
  <c r="C2" i="1"/>
  <c r="H356" i="1"/>
  <c r="G356" i="1"/>
  <c r="G45" i="1"/>
  <c r="H45" i="1"/>
  <c r="F640" i="4"/>
  <c r="C634" i="1"/>
  <c r="G1012" i="1"/>
  <c r="H1012" i="1"/>
  <c r="H1525" i="1"/>
  <c r="G1525" i="1"/>
  <c r="H641" i="1"/>
  <c r="G641" i="1"/>
  <c r="F360" i="4"/>
  <c r="D418" i="4"/>
  <c r="C355" i="1"/>
  <c r="G198" i="1"/>
  <c r="H198" i="1"/>
  <c r="H623" i="1"/>
  <c r="G623" i="1"/>
  <c r="G1075" i="1"/>
  <c r="H1075" i="1"/>
  <c r="G304" i="1"/>
  <c r="H304" i="1"/>
  <c r="E342" i="9"/>
  <c r="I11" i="3" s="1"/>
  <c r="F6" i="5"/>
  <c r="C1011" i="1"/>
  <c r="G1510" i="1"/>
  <c r="H1510" i="1"/>
  <c r="H1017" i="1"/>
  <c r="G1017" i="1"/>
  <c r="D639" i="4"/>
  <c r="F430" i="4"/>
  <c r="C424" i="1"/>
  <c r="F141" i="6"/>
  <c r="H31" i="3"/>
  <c r="C1537" i="1"/>
  <c r="H9" i="3" s="1"/>
  <c r="G1255" i="1"/>
  <c r="H1255" i="1"/>
  <c r="F69" i="5"/>
  <c r="H23" i="3"/>
  <c r="C1074" i="1"/>
  <c r="D417" i="4"/>
  <c r="F308" i="4"/>
  <c r="C303" i="1"/>
  <c r="B348" i="9"/>
  <c r="E347" i="9"/>
  <c r="E422" i="4"/>
  <c r="I17" i="3"/>
  <c r="E300" i="4"/>
  <c r="D296" i="1" s="1"/>
  <c r="D2" i="1"/>
  <c r="H226" i="1"/>
  <c r="G226" i="1"/>
  <c r="E301" i="4"/>
  <c r="D297" i="1" s="1"/>
  <c r="E423" i="4"/>
  <c r="D295" i="1"/>
  <c r="G78" i="1"/>
  <c r="H78" i="1"/>
  <c r="H316" i="1"/>
  <c r="G316" i="1"/>
  <c r="H1278" i="1"/>
  <c r="G1278" i="1"/>
  <c r="H642" i="1"/>
  <c r="G642" i="1"/>
  <c r="G1207" i="1"/>
  <c r="H1207" i="1"/>
  <c r="G160" i="1"/>
  <c r="H160" i="1"/>
  <c r="H425" i="1"/>
  <c r="G425" i="1"/>
  <c r="H1621" i="1"/>
  <c r="G1621" i="1"/>
  <c r="H529" i="1"/>
  <c r="G529" i="1"/>
  <c r="H1431" i="1"/>
  <c r="G1431" i="1"/>
  <c r="H18" i="3"/>
  <c r="D299" i="4"/>
  <c r="F152" i="4"/>
  <c r="C148" i="1"/>
  <c r="G306" i="9" l="1"/>
  <c r="E306" i="9" s="1"/>
  <c r="B306" i="9" s="1"/>
  <c r="K3" i="9"/>
  <c r="I9" i="3"/>
  <c r="H634" i="1"/>
  <c r="G634" i="1"/>
  <c r="H2" i="1"/>
  <c r="G2" i="1"/>
  <c r="H1181" i="1"/>
  <c r="G1181" i="1"/>
  <c r="G148" i="1"/>
  <c r="H148" i="1"/>
  <c r="H424" i="1"/>
  <c r="G424" i="1"/>
  <c r="F422" i="4"/>
  <c r="D643" i="4"/>
  <c r="C417" i="1"/>
  <c r="G303" i="1"/>
  <c r="H303" i="1"/>
  <c r="D423" i="4"/>
  <c r="D424" i="4" s="1"/>
  <c r="D301" i="4"/>
  <c r="F299" i="4"/>
  <c r="C295" i="1"/>
  <c r="F639" i="4"/>
  <c r="C633" i="1"/>
  <c r="H355" i="1"/>
  <c r="G355" i="1"/>
  <c r="D300" i="4"/>
  <c r="F176" i="5"/>
  <c r="C1180" i="1"/>
  <c r="E644" i="4"/>
  <c r="E425" i="4"/>
  <c r="D420" i="1" s="1"/>
  <c r="D418" i="1"/>
  <c r="H20" i="9"/>
  <c r="F417" i="4"/>
  <c r="C412" i="1"/>
  <c r="H1537" i="1"/>
  <c r="G1537" i="1"/>
  <c r="F418" i="4"/>
  <c r="C413" i="1"/>
  <c r="H299" i="9"/>
  <c r="E299" i="9" s="1"/>
  <c r="D1011" i="1"/>
  <c r="H1011" i="1" s="1"/>
  <c r="E424" i="4"/>
  <c r="D419" i="1" s="1"/>
  <c r="E643" i="4"/>
  <c r="D417" i="1"/>
  <c r="G1074" i="1"/>
  <c r="H1074" i="1"/>
  <c r="H8" i="3" l="1"/>
  <c r="M3" i="9" s="1"/>
  <c r="F424" i="4"/>
  <c r="C419" i="1"/>
  <c r="F300" i="4"/>
  <c r="C296" i="1"/>
  <c r="E645" i="4"/>
  <c r="D637" i="1"/>
  <c r="B299" i="9"/>
  <c r="F301" i="4"/>
  <c r="C297" i="1"/>
  <c r="H417" i="1"/>
  <c r="G417" i="1"/>
  <c r="E646" i="4"/>
  <c r="D638" i="1"/>
  <c r="H633" i="1"/>
  <c r="G633" i="1"/>
  <c r="G1011" i="1"/>
  <c r="H412" i="1"/>
  <c r="G412" i="1"/>
  <c r="H1180" i="1"/>
  <c r="G1180" i="1"/>
  <c r="F643" i="4"/>
  <c r="C637" i="1"/>
  <c r="D425" i="4"/>
  <c r="D644" i="4"/>
  <c r="D645" i="4" s="1"/>
  <c r="F423" i="4"/>
  <c r="C418" i="1"/>
  <c r="G20" i="9"/>
  <c r="E20" i="9" s="1"/>
  <c r="B20" i="9" s="1"/>
  <c r="H413" i="1"/>
  <c r="G413" i="1"/>
  <c r="H295" i="1"/>
  <c r="G295" i="1"/>
  <c r="E650" i="4" l="1"/>
  <c r="D640" i="1"/>
  <c r="H637" i="1"/>
  <c r="G637" i="1"/>
  <c r="E649" i="4"/>
  <c r="D639" i="1"/>
  <c r="H418" i="1"/>
  <c r="G418" i="1"/>
  <c r="F645" i="4"/>
  <c r="C639" i="1"/>
  <c r="G297" i="1"/>
  <c r="H297" i="1"/>
  <c r="G296" i="1"/>
  <c r="H296" i="1"/>
  <c r="G419" i="1"/>
  <c r="H419" i="1"/>
  <c r="F644" i="4"/>
  <c r="D646" i="4"/>
  <c r="D649" i="4" s="1"/>
  <c r="C638" i="1"/>
  <c r="H334" i="9"/>
  <c r="G334" i="9"/>
  <c r="E334" i="9" s="1"/>
  <c r="F425" i="4"/>
  <c r="C420" i="1"/>
  <c r="H420" i="1" l="1"/>
  <c r="G420" i="1"/>
  <c r="B334" i="9"/>
  <c r="E298" i="9"/>
  <c r="I8" i="3" s="1"/>
  <c r="H639" i="1"/>
  <c r="G639" i="1"/>
  <c r="I19" i="3"/>
  <c r="D643" i="1"/>
  <c r="H19" i="3"/>
  <c r="F649" i="4"/>
  <c r="C643" i="1"/>
  <c r="H638" i="1"/>
  <c r="G638" i="1"/>
  <c r="F646" i="4"/>
  <c r="D650" i="4"/>
  <c r="C640" i="1"/>
  <c r="I20" i="3"/>
  <c r="D644" i="1"/>
  <c r="H643" i="1" l="1"/>
  <c r="G643" i="1"/>
  <c r="H640" i="1"/>
  <c r="G640" i="1"/>
  <c r="F650" i="4"/>
  <c r="H20" i="3"/>
  <c r="C644" i="1"/>
  <c r="G297" i="9"/>
  <c r="E297" i="9" s="1"/>
  <c r="B297" i="9" s="1"/>
  <c r="H644" i="1" l="1"/>
  <c r="G644" i="1"/>
  <c r="H7" i="3"/>
  <c r="J3" i="9" l="1"/>
  <c r="H295" i="9" l="1"/>
  <c r="G295" i="9"/>
  <c r="L293" i="9"/>
  <c r="F293" i="9" s="1"/>
  <c r="H18" i="9"/>
  <c r="G18" i="9"/>
  <c r="J11" i="9"/>
  <c r="I17" i="9"/>
  <c r="K7" i="9"/>
  <c r="I11" i="9"/>
  <c r="H21" i="9"/>
  <c r="J10" i="9"/>
  <c r="I5" i="9"/>
  <c r="L16" i="9"/>
  <c r="H15" i="9"/>
  <c r="I13" i="9"/>
  <c r="J12" i="9"/>
  <c r="K9" i="9"/>
  <c r="J9" i="9"/>
  <c r="K12" i="9"/>
  <c r="G22" i="9"/>
  <c r="M15" i="9"/>
  <c r="G15" i="9"/>
  <c r="J17" i="9"/>
  <c r="M16" i="9"/>
  <c r="H17" i="9"/>
  <c r="G17" i="9"/>
  <c r="K8" i="9"/>
  <c r="J8" i="9"/>
  <c r="I8" i="9"/>
  <c r="I9" i="9"/>
  <c r="K11" i="9"/>
  <c r="J13" i="9"/>
  <c r="H16" i="9"/>
  <c r="G21" i="9"/>
  <c r="J7" i="9"/>
  <c r="I7" i="9"/>
  <c r="K5" i="9"/>
  <c r="K6" i="9"/>
  <c r="H22" i="9"/>
  <c r="L15" i="9"/>
  <c r="J5" i="9"/>
  <c r="I6" i="9"/>
  <c r="J6" i="9"/>
  <c r="K13" i="9"/>
  <c r="G16" i="9"/>
  <c r="E16" i="9" s="1"/>
  <c r="I12" i="9"/>
  <c r="K10" i="9"/>
  <c r="E21" i="9" l="1"/>
  <c r="B21" i="9" s="1"/>
  <c r="F15" i="9"/>
  <c r="E12" i="9"/>
  <c r="B12" i="9" s="1"/>
  <c r="E295" i="9"/>
  <c r="B295" i="9" s="1"/>
  <c r="E8" i="9"/>
  <c r="B8" i="9" s="1"/>
  <c r="E18" i="9"/>
  <c r="B18" i="9" s="1"/>
  <c r="E15" i="9"/>
  <c r="E13" i="9"/>
  <c r="B13" i="9" s="1"/>
  <c r="E11" i="9"/>
  <c r="B11" i="9" s="1"/>
  <c r="F16" i="9"/>
  <c r="B16" i="9" s="1"/>
  <c r="E17" i="9"/>
  <c r="B17" i="9" s="1"/>
  <c r="E6" i="9"/>
  <c r="B6" i="9" s="1"/>
  <c r="E7" i="9"/>
  <c r="B7" i="9" s="1"/>
  <c r="E9" i="9"/>
  <c r="B9" i="9" s="1"/>
  <c r="E5" i="9"/>
  <c r="E10" i="9"/>
  <c r="B10" i="9" s="1"/>
  <c r="B293" i="9"/>
  <c r="F23" i="9"/>
  <c r="E22" i="9"/>
  <c r="B22" i="9" s="1"/>
  <c r="E23" i="9" l="1"/>
  <c r="I7" i="3" s="1"/>
  <c r="B15" i="9"/>
  <c r="F14" i="9"/>
  <c r="F3" i="9" s="1"/>
  <c r="B5" i="9"/>
  <c r="E4" i="9"/>
  <c r="E14" i="9"/>
  <c r="I13" i="3" s="1"/>
  <c r="E3" i="9" l="1"/>
</calcChain>
</file>

<file path=xl/sharedStrings.xml><?xml version="1.0" encoding="utf-8"?>
<sst xmlns="http://schemas.openxmlformats.org/spreadsheetml/2006/main" count="4733" uniqueCount="3656">
  <si>
    <t>Obveznik:</t>
  </si>
  <si>
    <t>36389 - ISTARSKA  ŽUPANIJA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</si>
  <si>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</si>
  <si>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</si>
  <si>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</si>
  <si>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</si>
  <si>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</si>
  <si>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</si>
  <si>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</si>
  <si>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</si>
  <si>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</si>
  <si>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</si>
  <si>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</si>
  <si>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</si>
  <si>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</si>
  <si>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</si>
  <si>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</si>
  <si>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</si>
  <si>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</si>
  <si>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</si>
  <si>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</si>
  <si>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</si>
  <si>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</si>
  <si>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</si>
  <si>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</si>
  <si>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</si>
  <si>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</si>
  <si>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</si>
  <si>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</si>
  <si>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</si>
  <si>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</si>
  <si>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</si>
  <si>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</si>
  <si>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</si>
  <si>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</si>
  <si>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</si>
  <si>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</si>
  <si>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</si>
  <si>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</si>
  <si>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</si>
  <si>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</si>
  <si>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</si>
  <si>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</si>
  <si>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</si>
  <si>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</si>
  <si>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</si>
  <si>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</si>
  <si>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</si>
  <si>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</si>
  <si>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</si>
  <si>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</si>
  <si>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</si>
  <si>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</si>
  <si>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</si>
  <si>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</si>
  <si>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</si>
  <si>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</si>
  <si>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</si>
  <si>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</si>
  <si>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</si>
  <si>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</si>
  <si>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</si>
  <si>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</si>
  <si>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</si>
  <si>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</si>
  <si>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</si>
  <si>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</si>
  <si>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</si>
  <si>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</si>
  <si>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</si>
  <si>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</si>
  <si>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</si>
  <si>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</si>
  <si>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</si>
  <si>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</si>
  <si>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</si>
  <si>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</si>
  <si>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</si>
  <si>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</si>
  <si>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</si>
  <si>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</si>
  <si>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</si>
  <si>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</si>
  <si>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</si>
  <si>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</si>
  <si>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</si>
  <si>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</si>
  <si>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</si>
  <si>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</si>
  <si>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</si>
  <si>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</si>
  <si>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</si>
  <si>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</si>
  <si>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</si>
  <si>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</si>
  <si>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</si>
  <si>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</si>
  <si>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</si>
  <si>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</si>
  <si>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</si>
  <si>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</si>
  <si>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</si>
  <si>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</si>
  <si>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</si>
  <si>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</si>
  <si>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</si>
  <si>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</si>
  <si>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</si>
  <si>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</si>
  <si>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</si>
  <si>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</si>
  <si>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</si>
  <si>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</si>
  <si>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</si>
  <si>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</si>
  <si>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</si>
  <si>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</si>
  <si>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</si>
  <si>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</si>
  <si>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</si>
  <si>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</si>
  <si>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</si>
  <si>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</si>
  <si>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</si>
  <si>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</si>
  <si>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</si>
  <si>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</si>
  <si>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</si>
  <si>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</si>
  <si>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</si>
  <si>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</si>
  <si>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</si>
  <si>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</si>
  <si>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</si>
  <si>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</si>
  <si>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</si>
  <si>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</si>
  <si>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</si>
  <si>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</si>
  <si>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</si>
  <si>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</si>
  <si>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</si>
  <si>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</si>
  <si>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</si>
  <si>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</si>
  <si>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</si>
  <si>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</si>
  <si>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</si>
  <si>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</si>
  <si>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</si>
  <si>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</si>
  <si>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</si>
  <si>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</si>
  <si>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</si>
  <si>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</si>
  <si>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</si>
  <si>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</si>
  <si>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</si>
  <si>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</si>
  <si>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</si>
  <si>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</si>
  <si>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</si>
  <si>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</si>
  <si>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</si>
  <si>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</si>
  <si>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</si>
  <si>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</si>
  <si>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</si>
  <si>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</si>
  <si>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</si>
  <si>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</si>
  <si>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</si>
  <si>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</si>
  <si>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</si>
  <si>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</si>
  <si>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</si>
  <si>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</si>
  <si>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</si>
  <si>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</si>
  <si>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</si>
  <si>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</si>
  <si>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</si>
  <si>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</si>
  <si>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</si>
  <si>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</si>
  <si>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</si>
  <si>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</si>
  <si>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</si>
  <si>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</si>
  <si>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</si>
  <si>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</si>
  <si>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</si>
  <si>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</si>
  <si>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</si>
  <si>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</si>
  <si>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</si>
  <si>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</si>
  <si>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</si>
  <si>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</si>
  <si>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</si>
  <si>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</si>
  <si>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</si>
  <si>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</si>
  <si>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</si>
  <si>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</si>
  <si>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</si>
  <si>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</si>
  <si>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</si>
  <si>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</si>
  <si>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</si>
  <si>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</si>
  <si>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</si>
  <si>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</si>
  <si>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</si>
  <si>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</si>
  <si>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</si>
  <si>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</si>
  <si>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</si>
  <si>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</si>
  <si>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</si>
  <si>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</si>
  <si>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</si>
  <si>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</si>
  <si>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</si>
  <si>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</si>
  <si>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</si>
  <si>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</si>
  <si>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</si>
  <si>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</si>
  <si>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</si>
  <si>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</si>
  <si>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</si>
  <si>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</si>
  <si>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</si>
  <si>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</si>
  <si>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</si>
  <si>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</si>
  <si>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</si>
  <si>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</si>
  <si>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</si>
  <si>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</si>
  <si>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</si>
  <si>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</si>
  <si>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</si>
  <si>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</si>
  <si>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</si>
  <si>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</si>
  <si>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</si>
  <si>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</si>
  <si>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</si>
  <si>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</si>
  <si>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</si>
  <si>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</si>
  <si>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</si>
  <si>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</si>
  <si>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</si>
  <si>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</si>
  <si>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</si>
  <si>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</si>
  <si>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</si>
  <si>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</si>
  <si>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</si>
  <si>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</si>
  <si>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</si>
  <si>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</si>
  <si>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</si>
  <si>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</si>
  <si>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</si>
  <si>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</si>
  <si>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</si>
  <si>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</si>
  <si>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</si>
  <si>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</si>
  <si>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</si>
  <si>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</si>
  <si>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</si>
  <si>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</si>
  <si>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</si>
  <si>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</si>
  <si>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</si>
  <si>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</si>
  <si>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</si>
  <si>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</si>
  <si>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</si>
  <si>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</si>
  <si>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</si>
  <si>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</si>
  <si>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</si>
  <si>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</si>
  <si>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</si>
  <si>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</si>
  <si>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</si>
  <si>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</si>
  <si>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</si>
  <si>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</si>
  <si>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</si>
  <si>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</si>
  <si>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</si>
  <si>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</si>
  <si>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</si>
  <si>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</si>
  <si>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</si>
  <si>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</si>
  <si>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</si>
  <si>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</si>
  <si>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</si>
  <si>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</si>
  <si>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</si>
  <si>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</si>
  <si>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</si>
  <si>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</si>
  <si>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</si>
  <si>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</si>
  <si>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</si>
  <si>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</si>
  <si>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</si>
  <si>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</si>
  <si>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</si>
  <si>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</si>
  <si>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</si>
  <si>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</si>
  <si>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</si>
  <si>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</si>
  <si>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</si>
  <si>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</si>
  <si>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</si>
  <si>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</si>
  <si>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</si>
  <si>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</si>
  <si>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</si>
  <si>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</si>
  <si>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</si>
  <si>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</si>
  <si>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</si>
  <si>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</si>
  <si>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</si>
  <si>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</si>
  <si>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</si>
  <si>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</si>
  <si>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</si>
  <si>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</si>
  <si>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</si>
  <si>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</si>
  <si>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</si>
  <si>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</si>
  <si>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</si>
  <si>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</si>
  <si>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</si>
  <si>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</si>
  <si>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</si>
  <si>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</si>
  <si>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</si>
  <si>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</si>
  <si>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</si>
  <si>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</si>
  <si>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</si>
  <si>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</si>
  <si>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</si>
  <si>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</si>
  <si>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</si>
  <si>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</si>
  <si>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</si>
  <si>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</si>
  <si>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</si>
  <si>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</si>
  <si>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</si>
  <si>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</si>
  <si>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</si>
  <si>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</si>
  <si>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</si>
  <si>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</si>
  <si>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</si>
  <si>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</si>
  <si>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</si>
  <si>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</si>
  <si>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</si>
  <si>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</si>
  <si>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</si>
  <si>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</si>
  <si>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</si>
  <si>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</si>
  <si>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</si>
  <si>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</si>
  <si>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</si>
  <si>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</si>
  <si>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</si>
  <si>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</si>
  <si>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</si>
  <si>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</si>
  <si>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</si>
  <si>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</si>
  <si>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</si>
  <si>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</si>
  <si>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</si>
  <si>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</si>
  <si>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</si>
  <si>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</si>
  <si>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</si>
  <si>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</si>
  <si>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</si>
  <si>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</si>
  <si>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</si>
  <si>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</si>
  <si>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</si>
  <si>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</si>
  <si>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</si>
  <si>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</si>
  <si>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</si>
  <si>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</si>
  <si>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</si>
  <si>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</si>
  <si>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</si>
  <si>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</si>
  <si>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</si>
  <si>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</si>
  <si>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</si>
  <si>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</si>
  <si>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</si>
  <si>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</si>
  <si>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</si>
  <si>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</si>
  <si>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</si>
  <si>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</si>
  <si>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</si>
  <si>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</si>
  <si>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</si>
  <si>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</si>
  <si>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</si>
  <si>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</si>
  <si>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</si>
  <si>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</si>
  <si>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</si>
  <si>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</si>
  <si>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</si>
  <si>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</si>
  <si>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</si>
  <si>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</si>
  <si>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</si>
  <si>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</si>
  <si>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</si>
  <si>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</si>
  <si>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</si>
  <si>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</si>
  <si>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</si>
  <si>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</si>
  <si>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</si>
  <si>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</si>
  <si>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</si>
  <si>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</si>
  <si>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</si>
  <si>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</si>
  <si>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</si>
  <si>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</si>
  <si>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</si>
  <si>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</si>
  <si>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</si>
  <si>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</si>
  <si>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</si>
  <si>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</si>
  <si>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</si>
  <si>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</si>
  <si>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</si>
  <si>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</si>
  <si>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</si>
  <si>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</si>
  <si>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</si>
  <si>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</si>
  <si>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</si>
  <si>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</si>
  <si>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</si>
  <si>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</si>
  <si>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</si>
  <si>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</si>
  <si>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</si>
  <si>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</si>
  <si>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</si>
  <si>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</si>
  <si>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</si>
  <si>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</si>
  <si>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</si>
  <si>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</si>
  <si>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</si>
  <si>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</si>
  <si>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</si>
  <si>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</si>
  <si>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</si>
  <si>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</si>
  <si>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</si>
  <si>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</si>
  <si>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</si>
  <si>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</si>
  <si>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</si>
  <si>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</si>
  <si>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</si>
  <si>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</si>
  <si>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</si>
  <si>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</si>
  <si>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</si>
  <si>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</si>
  <si>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</si>
  <si>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</si>
  <si>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</si>
  <si>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</si>
  <si>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</si>
  <si>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</si>
  <si>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</si>
  <si>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</si>
  <si>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</si>
  <si>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</si>
  <si>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</si>
  <si>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</si>
  <si>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</si>
  <si>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</si>
  <si>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</si>
  <si>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</si>
  <si>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</si>
  <si>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</si>
  <si>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</si>
  <si>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</si>
  <si>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</si>
  <si>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</si>
  <si>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</si>
  <si>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</si>
  <si>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</si>
  <si>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</si>
  <si>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</si>
  <si>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</si>
  <si>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</si>
  <si>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</si>
  <si>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</si>
  <si>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</si>
  <si>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</si>
  <si>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</si>
  <si>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</si>
  <si>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</si>
  <si>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</si>
  <si>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</si>
  <si>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</si>
  <si>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</si>
  <si>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</si>
  <si>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</si>
  <si>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</si>
  <si>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</si>
  <si>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</si>
  <si>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</si>
  <si>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</si>
  <si>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</si>
  <si>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</si>
  <si>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</si>
  <si>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</si>
  <si>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</si>
  <si>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</si>
  <si>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</si>
  <si>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</si>
  <si>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</si>
  <si>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</si>
  <si>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</si>
  <si>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</si>
  <si>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</si>
  <si>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</si>
  <si>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</si>
  <si>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</si>
  <si>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</si>
  <si>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</si>
  <si>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</si>
  <si>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</si>
  <si>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</si>
  <si>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</si>
  <si>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</si>
  <si>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</si>
  <si>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</si>
  <si>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</si>
  <si>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</si>
  <si>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</si>
  <si>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</si>
  <si>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</si>
  <si>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</si>
  <si>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</si>
  <si>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</si>
  <si>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</si>
  <si>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</si>
  <si>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</si>
  <si>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</si>
  <si>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</si>
  <si>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</si>
  <si>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</si>
  <si>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</si>
  <si>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</si>
  <si>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</si>
  <si>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</si>
  <si>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</si>
  <si>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</si>
  <si>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</si>
  <si>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</si>
  <si>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</si>
  <si>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</si>
  <si>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</si>
  <si>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</si>
  <si>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</si>
  <si>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</si>
  <si>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</si>
  <si>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</si>
  <si>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</si>
  <si>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</si>
  <si>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</si>
  <si>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</si>
  <si>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</si>
  <si>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</si>
  <si>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</si>
  <si>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</si>
  <si>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</si>
  <si>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</si>
  <si>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</si>
  <si>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</si>
  <si>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</si>
  <si>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</si>
  <si>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</si>
  <si>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</si>
  <si>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</si>
  <si>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</si>
  <si>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</si>
  <si>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</si>
  <si>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</si>
  <si>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</si>
  <si>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</si>
  <si>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</si>
  <si>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</si>
  <si>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</si>
  <si>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</si>
  <si>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</si>
  <si>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</si>
  <si>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</si>
  <si>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</si>
  <si>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</si>
  <si>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</si>
  <si>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</si>
  <si>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</si>
  <si>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</si>
  <si>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</si>
  <si>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</si>
  <si>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</si>
  <si>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</si>
  <si>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</si>
  <si>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</si>
  <si>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</si>
  <si>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</si>
  <si>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</si>
  <si>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</si>
  <si>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</si>
  <si>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</si>
  <si>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</si>
  <si>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</si>
  <si>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</si>
  <si>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</si>
  <si>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</si>
  <si>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</si>
  <si>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</si>
  <si>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</si>
  <si>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</si>
  <si>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</si>
  <si>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</si>
  <si>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</si>
  <si>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</si>
  <si>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</si>
  <si>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</si>
  <si>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</si>
  <si>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</si>
  <si>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</si>
  <si>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</si>
  <si>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</si>
  <si>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</si>
  <si>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</si>
  <si>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</si>
  <si>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</si>
  <si>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</si>
  <si>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</si>
  <si>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</si>
  <si>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</si>
  <si>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</si>
  <si>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</si>
  <si>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</si>
  <si>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</si>
  <si>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</si>
  <si>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</si>
  <si>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</si>
  <si>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</si>
  <si>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</si>
  <si>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</si>
  <si>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</si>
  <si>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</si>
  <si>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</si>
  <si>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</si>
  <si>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</si>
  <si>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</si>
  <si>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</si>
  <si>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</si>
  <si>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</si>
  <si>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</si>
  <si>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</si>
  <si>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</si>
  <si>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</si>
  <si>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</si>
  <si>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</si>
  <si>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</si>
  <si>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</si>
  <si>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</si>
  <si>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</si>
  <si>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</si>
  <si>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</si>
  <si>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</si>
  <si>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</si>
  <si>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</si>
  <si>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</si>
  <si>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</si>
  <si>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</si>
  <si>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</si>
  <si>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</si>
  <si>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</si>
  <si>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</si>
  <si>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</si>
  <si>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</si>
  <si>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</si>
  <si>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</si>
  <si>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</si>
  <si>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</si>
  <si>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</si>
  <si>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</si>
  <si>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</si>
  <si>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</si>
  <si>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</si>
  <si>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</si>
  <si>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</si>
  <si>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</si>
  <si>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</si>
  <si>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</si>
  <si>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</si>
  <si>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</si>
  <si>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</si>
  <si>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</si>
  <si>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</si>
  <si>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</si>
  <si>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</si>
  <si>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</si>
  <si>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</si>
  <si>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</si>
  <si>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</si>
  <si>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</si>
  <si>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</si>
  <si>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</si>
  <si>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</si>
  <si>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</si>
  <si>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</si>
  <si>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</si>
  <si>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</si>
  <si>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</si>
  <si>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</si>
  <si>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</si>
  <si>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</si>
  <si>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</si>
  <si>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</si>
  <si>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</si>
  <si>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</si>
  <si>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</si>
  <si>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</si>
  <si>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</si>
  <si>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</si>
  <si>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</si>
  <si>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</si>
  <si>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</si>
  <si>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</si>
  <si>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</si>
  <si>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</si>
  <si>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</si>
  <si>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</si>
  <si>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</si>
  <si>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</si>
  <si>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</si>
  <si>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</si>
  <si>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</si>
  <si>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</si>
  <si>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</si>
  <si>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</si>
  <si>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</si>
  <si>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</si>
  <si>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</si>
  <si>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</si>
  <si>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</si>
  <si>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</si>
  <si>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</si>
  <si>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</si>
  <si>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</si>
  <si>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</si>
  <si>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</si>
  <si>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</si>
  <si>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</si>
  <si>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</si>
  <si>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</si>
  <si>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</si>
  <si>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</si>
  <si>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</si>
  <si>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</si>
  <si>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</si>
  <si>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</si>
  <si>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</si>
  <si>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</si>
  <si>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</si>
  <si>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</si>
  <si>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</si>
  <si>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</si>
  <si>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</si>
  <si>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</si>
  <si>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</si>
  <si>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</si>
  <si>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</si>
  <si>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</si>
  <si>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</si>
  <si>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</si>
  <si>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</si>
  <si>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</si>
  <si>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</si>
  <si>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</si>
  <si>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</si>
  <si>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</si>
  <si>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</si>
  <si>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</si>
  <si>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</si>
  <si>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</si>
  <si>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</si>
  <si>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</si>
  <si>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</si>
  <si>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</si>
  <si>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</si>
  <si>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</si>
  <si>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</si>
  <si>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</si>
  <si>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</si>
  <si>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</si>
  <si>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</si>
  <si>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</si>
  <si>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</si>
  <si>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</si>
  <si>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</si>
  <si>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</si>
  <si>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</si>
  <si>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</si>
  <si>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</si>
  <si>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</si>
  <si>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</si>
  <si>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</si>
  <si>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</si>
  <si>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</si>
  <si>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</si>
  <si>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</si>
  <si>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</si>
  <si>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</si>
  <si>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</si>
  <si>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</si>
  <si>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</si>
  <si>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</si>
  <si>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</si>
  <si>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</si>
  <si>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</si>
  <si>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</si>
  <si>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</si>
  <si>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</si>
  <si>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</si>
  <si>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</si>
  <si>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</si>
  <si>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</si>
  <si>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</si>
  <si>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</si>
  <si>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</si>
  <si>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</si>
  <si>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</si>
  <si>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</si>
  <si>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</si>
  <si>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</si>
  <si>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</si>
  <si>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</si>
  <si>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</si>
  <si>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</si>
  <si>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</si>
  <si>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</si>
  <si>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</si>
  <si>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</si>
  <si>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</si>
  <si>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</si>
  <si>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</si>
  <si>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</si>
  <si>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</si>
  <si>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</si>
  <si>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</si>
  <si>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</si>
  <si>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</si>
  <si>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</si>
  <si>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</si>
  <si>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</si>
  <si>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</si>
  <si>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</si>
  <si>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</si>
  <si>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</si>
  <si>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</si>
  <si>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</si>
  <si>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</si>
  <si>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</si>
  <si>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</si>
  <si>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</si>
  <si>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</si>
  <si>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</si>
  <si>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</si>
  <si>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</si>
  <si>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</si>
  <si>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</si>
  <si>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</si>
  <si>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</si>
  <si>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</si>
  <si>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</si>
  <si>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</si>
  <si>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</si>
  <si>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</si>
  <si>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</si>
  <si>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</si>
  <si>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</si>
  <si>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</si>
  <si>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</si>
  <si>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</si>
  <si>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</si>
  <si>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</si>
  <si>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</si>
  <si>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</si>
  <si>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</si>
  <si>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</si>
  <si>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</si>
  <si>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</si>
  <si>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</si>
  <si>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</si>
  <si>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</si>
  <si>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</si>
  <si>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</si>
  <si>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</si>
  <si>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</si>
  <si>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</si>
  <si>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</si>
  <si>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</si>
  <si>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</si>
  <si>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</si>
  <si>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</si>
  <si>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</si>
  <si>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</si>
  <si>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</si>
  <si>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</si>
  <si>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</si>
  <si>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</si>
  <si>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</si>
  <si>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</si>
  <si>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</si>
  <si>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</si>
  <si>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</si>
  <si>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</si>
  <si>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</si>
  <si>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</si>
  <si>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</si>
  <si>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</si>
  <si>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</si>
  <si>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</si>
  <si>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</si>
  <si>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</si>
  <si>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</si>
  <si>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</si>
  <si>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</si>
  <si>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</si>
  <si>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</si>
  <si>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</si>
  <si>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</si>
  <si>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</si>
  <si>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</si>
  <si>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</si>
  <si>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</si>
  <si>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</si>
  <si>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</si>
  <si>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</si>
  <si>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</si>
  <si>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</si>
  <si>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</si>
  <si>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</si>
  <si>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</si>
  <si>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</si>
  <si>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</si>
  <si>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</si>
  <si>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</si>
  <si>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</si>
  <si>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</si>
  <si>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</si>
  <si>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</si>
  <si>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</si>
  <si>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</si>
  <si>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</si>
  <si>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</si>
  <si>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</si>
  <si>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</si>
  <si>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</si>
  <si>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</si>
  <si>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</si>
  <si>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</si>
  <si>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</si>
  <si>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</si>
  <si>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</si>
  <si>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</si>
  <si>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</si>
  <si>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</si>
  <si>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</si>
  <si>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</si>
  <si>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</si>
  <si>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</si>
  <si>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</si>
  <si>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</si>
  <si>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</si>
  <si>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</si>
  <si>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</si>
  <si>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</si>
  <si>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</si>
  <si>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</si>
  <si>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</si>
  <si>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</si>
  <si>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</si>
  <si>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</si>
  <si>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</si>
  <si>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</si>
  <si>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</si>
  <si>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</si>
  <si>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</si>
  <si>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</si>
  <si>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</si>
  <si>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</si>
  <si>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</si>
  <si>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</si>
  <si>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</si>
  <si>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</si>
  <si>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</si>
  <si>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</si>
  <si>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</si>
  <si>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</si>
  <si>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</si>
  <si>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</si>
  <si>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</si>
  <si>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</si>
  <si>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</si>
  <si>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</si>
  <si>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</si>
  <si>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</si>
  <si>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</si>
  <si>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</si>
  <si>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</si>
  <si>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</si>
  <si>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</si>
  <si>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</si>
  <si>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</si>
  <si>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</si>
  <si>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</si>
  <si>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</si>
  <si>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</si>
  <si>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</si>
  <si>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</si>
  <si>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</si>
  <si>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</si>
  <si>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</si>
  <si>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</si>
  <si>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</si>
  <si>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</si>
  <si>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</si>
  <si>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</si>
  <si>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</si>
  <si>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</si>
  <si>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</si>
  <si>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</si>
  <si>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</si>
  <si>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</si>
  <si>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</si>
  <si>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</si>
  <si>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</si>
  <si>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</si>
  <si>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</si>
  <si>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</si>
  <si>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</si>
  <si>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</si>
  <si>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</si>
  <si>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</si>
  <si>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</si>
  <si>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</si>
  <si>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</si>
  <si>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</si>
  <si>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</si>
  <si>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</si>
  <si>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</si>
  <si>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</si>
  <si>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</si>
  <si>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</si>
  <si>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</si>
  <si>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</si>
  <si>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</si>
  <si>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</si>
  <si>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</si>
  <si>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</si>
  <si>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</si>
  <si>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</si>
  <si>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</si>
  <si>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</si>
  <si>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</si>
  <si>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</si>
  <si>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</si>
  <si>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</si>
  <si>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</si>
  <si>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</si>
  <si>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</si>
  <si>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</si>
  <si>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</si>
  <si>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</si>
  <si>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</si>
  <si>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</si>
  <si>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</si>
  <si>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</si>
  <si>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</si>
  <si>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</si>
  <si>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</si>
  <si>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</si>
  <si>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</si>
  <si>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</si>
  <si>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</si>
  <si>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</si>
  <si>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</si>
  <si>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</si>
  <si>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</si>
  <si>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</si>
  <si>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</si>
  <si>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</si>
  <si>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</si>
  <si>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</si>
  <si>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</si>
  <si>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</si>
  <si>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</si>
  <si>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</si>
  <si>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</si>
  <si>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</si>
  <si>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</si>
  <si>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</si>
  <si>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</si>
  <si>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</si>
  <si>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</si>
  <si>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</si>
  <si>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</si>
  <si>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</si>
  <si>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</si>
  <si>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</si>
  <si>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</si>
  <si>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</si>
  <si>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</si>
  <si>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</si>
  <si>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</si>
  <si>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</si>
  <si>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</si>
  <si>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</si>
  <si>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</si>
  <si>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</si>
  <si>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</si>
  <si>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</si>
  <si>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</si>
  <si>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</si>
  <si>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</si>
  <si>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</si>
  <si>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</si>
  <si>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</si>
  <si>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</si>
  <si>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</si>
  <si>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</si>
  <si>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</si>
  <si>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</si>
  <si>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</si>
  <si>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</si>
  <si>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</si>
  <si>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</si>
  <si>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</si>
  <si>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</si>
  <si>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</si>
  <si>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</si>
  <si>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</si>
  <si>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</si>
  <si>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</si>
  <si>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</si>
  <si>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</si>
  <si>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</si>
  <si>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</si>
  <si>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</si>
  <si>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</si>
  <si>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</si>
  <si>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</si>
  <si>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</si>
  <si>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</si>
  <si>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</si>
  <si>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</si>
  <si>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</si>
  <si>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</si>
  <si>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</si>
  <si>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</si>
  <si>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</si>
  <si>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</si>
  <si>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</si>
  <si>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</si>
  <si>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</si>
  <si>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</si>
  <si>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</si>
  <si>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</si>
  <si>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</si>
  <si>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</si>
  <si>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</si>
  <si>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</si>
  <si>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</si>
  <si>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</si>
  <si>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</si>
  <si>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</si>
  <si>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</si>
  <si>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</si>
  <si>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</si>
  <si>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</si>
  <si>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</si>
  <si>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</si>
  <si>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</si>
  <si>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</si>
  <si>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</si>
  <si>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</si>
  <si>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</si>
  <si>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</si>
  <si>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</si>
  <si>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</si>
  <si>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</si>
  <si>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</si>
  <si>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</si>
  <si>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</si>
  <si>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</si>
  <si>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</si>
  <si>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</si>
  <si>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</si>
  <si>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</si>
  <si>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</si>
  <si>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</si>
  <si>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</si>
  <si>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</si>
  <si>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</si>
  <si>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</si>
  <si>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</si>
  <si>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</si>
  <si>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</si>
  <si>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</si>
  <si>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</si>
  <si>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</si>
  <si>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</si>
  <si>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</si>
  <si>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</si>
  <si>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</si>
  <si>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</si>
  <si>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</si>
  <si>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</si>
  <si>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</si>
  <si>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</si>
  <si>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</si>
  <si>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</si>
  <si>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</si>
  <si>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</si>
  <si>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</si>
  <si>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</si>
  <si>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</si>
  <si>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</si>
  <si>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</si>
  <si>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</si>
  <si>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</si>
  <si>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</si>
  <si>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</si>
  <si>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</si>
  <si>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</si>
  <si>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</si>
  <si>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</si>
  <si>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</si>
  <si>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</si>
  <si>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</si>
  <si>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</si>
  <si>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</si>
  <si>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</si>
  <si>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</si>
  <si>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</si>
  <si>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</si>
  <si>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</si>
  <si>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</si>
  <si>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</si>
  <si>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</si>
  <si>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</si>
  <si>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</si>
  <si>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</si>
  <si>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</si>
  <si>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</si>
  <si>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</si>
  <si>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</si>
  <si>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</si>
  <si>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</si>
  <si>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</si>
  <si>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</si>
  <si>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</si>
  <si>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</si>
  <si>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</si>
  <si>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</si>
  <si>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</si>
  <si>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</si>
  <si>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</si>
  <si>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</si>
  <si>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</si>
  <si>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</si>
  <si>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</si>
  <si>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</si>
  <si>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</si>
  <si>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</si>
  <si>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</si>
  <si>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</si>
  <si>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</si>
  <si>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</si>
  <si>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</si>
  <si>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</si>
  <si>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</si>
  <si>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</si>
  <si>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</si>
  <si>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</si>
  <si>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</si>
  <si>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</si>
  <si>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</si>
  <si>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</si>
  <si>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</si>
  <si>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</si>
  <si>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</si>
  <si>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</si>
  <si>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</si>
  <si>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</si>
  <si>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</si>
  <si>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</si>
  <si>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</si>
  <si>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</si>
  <si>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</si>
  <si>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</si>
  <si>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</si>
  <si>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</si>
  <si>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</si>
  <si>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</si>
  <si>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</si>
  <si>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</si>
  <si>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</si>
  <si>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</si>
  <si>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</si>
  <si>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</si>
  <si>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</si>
  <si>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</si>
  <si>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</si>
  <si>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</si>
  <si>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</si>
  <si>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</si>
  <si>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</si>
  <si>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</si>
  <si>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</si>
  <si>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</si>
  <si>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</si>
  <si>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</si>
  <si>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</si>
  <si>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</si>
  <si>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</si>
  <si>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</si>
  <si>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</si>
  <si>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</si>
  <si>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</si>
  <si>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</si>
  <si>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</si>
  <si>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</si>
  <si>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</si>
  <si>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</si>
  <si>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</si>
  <si>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</si>
  <si>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</si>
  <si>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</si>
  <si>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</si>
  <si>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</si>
  <si>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</si>
  <si>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</si>
  <si>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</si>
  <si>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</si>
  <si>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</si>
  <si>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</si>
  <si>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</si>
  <si>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</si>
  <si>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</si>
  <si>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</si>
  <si>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</si>
  <si>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</si>
  <si>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</si>
  <si>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</si>
  <si>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</si>
  <si>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</si>
  <si>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</si>
  <si>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</si>
  <si>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</si>
  <si>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</si>
  <si>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</si>
  <si>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</si>
  <si>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</si>
  <si>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</si>
  <si>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</si>
  <si>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</si>
  <si>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</si>
  <si>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</si>
  <si>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</si>
  <si>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</si>
  <si>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</si>
  <si>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</si>
  <si>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</si>
  <si>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</si>
  <si>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</si>
  <si>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</si>
  <si>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</si>
  <si>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</si>
  <si>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</si>
  <si>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</si>
  <si>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</si>
  <si>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</si>
  <si>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</si>
  <si>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</si>
  <si>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</si>
  <si>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</si>
  <si>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</si>
  <si>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</si>
  <si>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</si>
  <si>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</si>
  <si>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</si>
  <si>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</si>
  <si>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</si>
  <si>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</si>
  <si>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</si>
  <si>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</si>
  <si>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</si>
  <si>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</si>
  <si>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</si>
  <si>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</si>
  <si>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</si>
  <si>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</si>
  <si>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</si>
  <si>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</si>
  <si>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</si>
  <si>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</si>
  <si>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</si>
  <si>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</si>
  <si>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</si>
  <si>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</si>
  <si>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</si>
  <si>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</si>
  <si>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</si>
  <si>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</si>
  <si>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</si>
  <si>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</si>
  <si>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</si>
  <si>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</si>
  <si>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</si>
  <si>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</si>
  <si>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</si>
  <si>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</si>
  <si>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</si>
  <si>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</si>
  <si>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</si>
  <si>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</si>
  <si>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</si>
  <si>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</si>
  <si>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</si>
  <si>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</si>
  <si>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</si>
  <si>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</si>
  <si>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</si>
  <si>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</si>
  <si>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</si>
  <si>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</si>
  <si>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</si>
  <si>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</si>
  <si>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</si>
  <si>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</si>
  <si>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</si>
  <si>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</si>
  <si>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</si>
  <si>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</si>
  <si>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</si>
  <si>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</si>
  <si>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</si>
  <si>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</si>
  <si>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</si>
  <si>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</si>
  <si>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</si>
  <si>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</si>
  <si>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</si>
  <si>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</si>
  <si>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</si>
  <si>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</si>
  <si>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</si>
  <si>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</si>
  <si>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</si>
  <si>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</si>
  <si>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</si>
  <si>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</si>
  <si>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</si>
  <si>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</si>
  <si>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</si>
  <si>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</si>
  <si>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</si>
  <si>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</si>
  <si>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</si>
  <si>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</si>
  <si>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</si>
  <si>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</si>
  <si>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</si>
  <si>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</si>
  <si>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</si>
  <si>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</si>
  <si>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</si>
  <si>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</si>
  <si>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</si>
  <si>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</si>
  <si>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</si>
  <si>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</si>
  <si>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</si>
  <si>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</si>
  <si>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</si>
  <si>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</si>
  <si>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</si>
  <si>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</si>
  <si>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</si>
  <si>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</si>
  <si>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</si>
  <si>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</si>
  <si>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</si>
  <si>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</si>
  <si>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</si>
  <si>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</si>
  <si>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</si>
  <si>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</si>
  <si>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</si>
  <si>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</si>
  <si>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</si>
  <si>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</si>
  <si>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</si>
  <si>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</si>
  <si>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</si>
  <si>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</si>
  <si>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</si>
  <si>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</si>
  <si>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</si>
  <si>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</si>
  <si>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</si>
  <si>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</si>
  <si>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</si>
  <si>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</si>
  <si>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</si>
  <si>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</si>
  <si>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</si>
  <si>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</si>
  <si>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</si>
  <si>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</si>
  <si>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</si>
  <si>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</si>
  <si>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</si>
  <si>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</si>
  <si>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</si>
  <si>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</si>
  <si>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</si>
  <si>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</si>
  <si>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</si>
  <si>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</si>
  <si>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</si>
  <si>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</si>
  <si>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</si>
  <si>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</si>
  <si>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</si>
  <si>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</si>
  <si>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</si>
  <si>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</si>
  <si>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</si>
  <si>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</si>
  <si>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</si>
  <si>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</si>
  <si>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</si>
  <si>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</si>
  <si>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</si>
  <si>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</si>
  <si>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</si>
  <si>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</si>
  <si>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</si>
  <si>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</si>
  <si>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</si>
  <si>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</si>
  <si>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</si>
  <si>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</si>
  <si>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</si>
  <si>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</si>
  <si>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</si>
  <si>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</si>
  <si>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</si>
  <si>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</si>
  <si>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</si>
  <si>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</si>
  <si>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</si>
  <si>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</si>
  <si>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</si>
  <si>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</si>
  <si>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</si>
  <si>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</si>
  <si>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</si>
  <si>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</si>
  <si>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</si>
  <si>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</si>
  <si>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</si>
  <si>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</si>
  <si>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</si>
  <si>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</si>
  <si>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</si>
  <si>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</si>
  <si>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</si>
  <si>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</si>
  <si>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</si>
  <si>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</si>
  <si>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</si>
  <si>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</si>
  <si>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</si>
  <si>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</si>
  <si>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</si>
  <si>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</si>
  <si>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</si>
  <si>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</si>
  <si>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</si>
  <si>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</si>
  <si>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</si>
  <si>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</si>
  <si>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</si>
  <si>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</si>
  <si>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</si>
  <si>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</si>
  <si>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</si>
  <si>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</si>
  <si>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</si>
  <si>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</si>
  <si>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</si>
  <si>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</si>
  <si>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</si>
  <si>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</si>
  <si>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</si>
  <si>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</si>
  <si>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</si>
  <si>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</si>
  <si>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</si>
  <si>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</si>
  <si>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</si>
  <si>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</si>
  <si>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</si>
  <si>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</si>
  <si>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</si>
  <si>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</si>
  <si>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</si>
  <si>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</si>
  <si>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</si>
  <si>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</si>
  <si>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</si>
  <si>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</si>
  <si>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</si>
  <si>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</si>
  <si>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</si>
  <si>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</si>
  <si>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</si>
  <si>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</si>
  <si>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</si>
  <si>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</si>
  <si>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</si>
  <si>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</si>
  <si>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</si>
  <si>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</si>
  <si>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</si>
  <si>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</si>
  <si>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</si>
  <si>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</si>
  <si>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</si>
  <si>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</si>
  <si>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</si>
  <si>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</si>
  <si>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</si>
  <si>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</si>
  <si>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</si>
  <si>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</si>
  <si>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</si>
  <si>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</si>
  <si>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</si>
  <si>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</si>
  <si>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</si>
  <si>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</si>
  <si>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</si>
  <si>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</si>
  <si>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</si>
  <si>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</si>
  <si>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</si>
  <si>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</si>
  <si>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</si>
  <si>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</si>
  <si>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</si>
  <si>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</si>
  <si>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</si>
  <si>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</si>
  <si>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</si>
  <si>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</si>
  <si>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</si>
  <si>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</si>
  <si>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</si>
  <si>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</si>
  <si>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</si>
  <si>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</si>
  <si>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</si>
  <si>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</si>
  <si>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</si>
  <si>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</si>
  <si>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</si>
  <si>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</si>
  <si>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</si>
  <si>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</si>
  <si>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</si>
  <si>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</si>
  <si>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</si>
  <si>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</si>
  <si>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</si>
  <si>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</si>
  <si>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</si>
  <si>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</si>
  <si>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</si>
  <si>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</si>
  <si>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</si>
  <si>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</si>
  <si>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</si>
  <si>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</si>
  <si>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</si>
  <si>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</si>
  <si>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</si>
  <si>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</si>
  <si>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</si>
  <si>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</si>
  <si>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</si>
  <si>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</si>
  <si>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</si>
  <si>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</si>
  <si>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</si>
  <si>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</si>
  <si>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</si>
  <si>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</si>
  <si>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</si>
  <si>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</si>
  <si>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</si>
  <si>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</si>
  <si>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</si>
  <si>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</si>
  <si>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</si>
  <si>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</si>
  <si>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</si>
  <si>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</si>
  <si>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</si>
  <si>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</si>
  <si>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</si>
  <si>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</si>
  <si>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</si>
  <si>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</si>
  <si>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</si>
  <si>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</si>
  <si>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</si>
  <si>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</si>
  <si>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</si>
  <si>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</si>
  <si>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</si>
  <si>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</si>
  <si>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</si>
  <si>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</si>
  <si>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</si>
  <si>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</si>
  <si>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</si>
  <si>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</si>
  <si>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</si>
  <si>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</si>
  <si>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</si>
  <si>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</si>
  <si>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</si>
  <si>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</si>
  <si>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</si>
  <si>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</si>
  <si>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</si>
  <si>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</si>
  <si>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</si>
  <si>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</si>
  <si>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</si>
  <si>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</si>
  <si>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</si>
  <si>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</si>
  <si>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</si>
  <si>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</si>
  <si>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</si>
  <si>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</si>
  <si>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</si>
  <si>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</si>
  <si>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</si>
  <si>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</si>
  <si>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</si>
  <si>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</si>
  <si>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</si>
  <si>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</si>
  <si>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</si>
  <si>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</si>
  <si>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</si>
  <si>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</si>
  <si>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</si>
  <si>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</si>
  <si>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</si>
  <si>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</si>
  <si>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</si>
  <si>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</si>
  <si>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</si>
  <si>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</si>
  <si>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</si>
  <si>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</si>
  <si>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</si>
  <si>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</si>
  <si>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</si>
  <si>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</si>
  <si>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</si>
  <si>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</si>
  <si>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</si>
  <si>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</si>
  <si>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</si>
  <si>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</si>
  <si>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</si>
  <si>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</si>
  <si>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</si>
  <si>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</si>
  <si>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</si>
  <si>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</si>
  <si>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</si>
  <si>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</si>
  <si>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</si>
  <si>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</si>
  <si>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</si>
  <si>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</si>
  <si>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</si>
  <si>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</si>
  <si>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</si>
  <si>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</si>
  <si>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</si>
  <si>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</si>
  <si>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</si>
  <si>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</si>
  <si>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</si>
  <si>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</si>
  <si>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</si>
  <si>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</si>
  <si>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</si>
  <si>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</si>
  <si>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</si>
  <si>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</si>
  <si>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</si>
  <si>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</si>
  <si>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</si>
  <si>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</si>
  <si>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</si>
  <si>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</si>
  <si>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</si>
  <si>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</si>
  <si>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</si>
  <si>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</si>
  <si>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</si>
  <si>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</si>
  <si>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</si>
  <si>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</si>
  <si>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</si>
  <si>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</si>
  <si>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</si>
  <si>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</si>
  <si>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</si>
  <si>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</si>
  <si>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</si>
  <si>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</si>
  <si>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</si>
  <si>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</si>
  <si>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</si>
  <si>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</si>
  <si>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</si>
  <si>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</si>
  <si>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</si>
  <si>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</si>
  <si>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</si>
  <si>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</si>
  <si>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</si>
  <si>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</si>
  <si>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</si>
  <si>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</si>
  <si>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</si>
  <si>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</si>
  <si>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</si>
  <si>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</si>
  <si>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</si>
  <si>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</si>
  <si>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</si>
  <si>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</si>
  <si>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</si>
  <si>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</si>
  <si>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</si>
  <si>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</si>
  <si>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</si>
  <si>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</si>
  <si>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</si>
  <si>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</si>
  <si>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</si>
  <si>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</si>
  <si>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</si>
  <si>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</si>
  <si>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</si>
  <si>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</si>
  <si>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</si>
  <si>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</si>
  <si>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</si>
  <si>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</si>
  <si>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</si>
  <si>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</si>
  <si>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</si>
  <si>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</si>
  <si>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</si>
  <si>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</si>
  <si>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</si>
  <si>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</si>
  <si>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</si>
  <si>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</si>
  <si>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</si>
  <si>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</si>
  <si>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</si>
  <si>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</si>
  <si>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</si>
  <si>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</si>
  <si>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</si>
  <si>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</si>
  <si>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</si>
  <si>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</si>
  <si>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</si>
  <si>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</si>
  <si>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</si>
  <si>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</si>
  <si>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</si>
  <si>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</si>
  <si>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</si>
  <si>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</si>
  <si>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</si>
  <si>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</si>
  <si>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</si>
  <si>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</si>
  <si>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</si>
  <si>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</si>
  <si>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</si>
  <si>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</si>
  <si>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</si>
  <si>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</si>
  <si>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</si>
  <si>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</si>
  <si>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</si>
  <si>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</si>
  <si>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</si>
  <si>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</si>
  <si>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</si>
  <si>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</si>
  <si>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</si>
  <si>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</si>
  <si>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</si>
  <si>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</si>
  <si>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</si>
  <si>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</si>
  <si>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</si>
  <si>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ISTARSKA  ŽUPANIJA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</si>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</sst>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6">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Border="1" applyAlignment="1" applyProtection="1">
      <alignment horizontal="right" vertical="top" shrinkToFit="1"/>
      <protection locked="0"/>
    </xf>
    <xf numFmtId="4" fontId="6" fillId="0" borderId="52"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2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203150296.59999999</v>
      </c>
      <c r="D2" s="7">
        <f>'PR-RAS'!E6</f>
        <v>220075543.04000002</v>
      </c>
      <c r="E2" s="7">
        <v>0</v>
      </c>
      <c r="F2" s="7">
        <v>0</v>
      </c>
      <c r="G2" s="8">
        <f t="shared" ref="G2:G274" si="0">(B2/1000)*(C2*1+D2*2)</f>
        <v>643301.38268000004</v>
      </c>
      <c r="H2" s="8">
        <f t="shared" ref="H2:H274" si="1">ABS(C2-ROUND(C2,0))+ABS(D2-ROUND(D2,0))</f>
        <v>0.4400000274181366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46581601.369999997</v>
      </c>
      <c r="D3" s="2">
        <f>'PR-RAS'!E7</f>
        <v>57779559.25</v>
      </c>
      <c r="E3" s="2">
        <v>0</v>
      </c>
      <c r="F3" s="2">
        <v>0</v>
      </c>
      <c r="G3" s="3">
        <f t="shared" si="0"/>
        <v>324281.43974</v>
      </c>
      <c r="H3" s="3">
        <f t="shared" si="1"/>
        <v>0.61999999731779099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43160149.939999998</v>
      </c>
      <c r="D4" s="2">
        <f>'PR-RAS'!E8</f>
        <v>51508001.18</v>
      </c>
      <c r="E4" s="2">
        <v>0</v>
      </c>
      <c r="F4" s="2">
        <v>0</v>
      </c>
      <c r="G4" s="3">
        <f t="shared" si="0"/>
        <v>438528.45690000005</v>
      </c>
      <c r="H4" s="3">
        <f t="shared" si="1"/>
        <v>0.24000000208616257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34414420.280000001</v>
      </c>
      <c r="D5" s="2">
        <f>'PR-RAS'!E9</f>
        <v>40462034.219999999</v>
      </c>
      <c r="E5" s="2">
        <v>0</v>
      </c>
      <c r="F5" s="2">
        <v>0</v>
      </c>
      <c r="G5" s="3">
        <f t="shared" si="0"/>
        <v>461353.95488000003</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3831730.94</v>
      </c>
      <c r="D6" s="2">
        <f>'PR-RAS'!E10</f>
        <v>4178711.2</v>
      </c>
      <c r="E6" s="2">
        <v>0</v>
      </c>
      <c r="F6" s="2">
        <v>0</v>
      </c>
      <c r="G6" s="3">
        <f t="shared" si="0"/>
        <v>60945.7667</v>
      </c>
      <c r="H6" s="3">
        <f t="shared" si="1"/>
        <v>0.26000000024214387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2603821.21</v>
      </c>
      <c r="D7" s="2">
        <f>'PR-RAS'!E11</f>
        <v>3950211.83</v>
      </c>
      <c r="E7" s="2">
        <v>0</v>
      </c>
      <c r="F7" s="2">
        <v>0</v>
      </c>
      <c r="G7" s="3">
        <f t="shared" si="0"/>
        <v>63025.469220000006</v>
      </c>
      <c r="H7" s="3">
        <f t="shared" si="1"/>
        <v>0.37999999988824129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4177489.37</v>
      </c>
      <c r="D8" s="2">
        <f>'PR-RAS'!E12</f>
        <v>5792393.2199999997</v>
      </c>
      <c r="E8" s="2">
        <v>0</v>
      </c>
      <c r="F8" s="2">
        <v>0</v>
      </c>
      <c r="G8" s="3">
        <f t="shared" si="0"/>
        <v>110335.93066999999</v>
      </c>
      <c r="H8" s="3">
        <f t="shared" si="1"/>
        <v>0.58999999985098839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2084019.05</v>
      </c>
      <c r="D9" s="2">
        <f>'PR-RAS'!E13</f>
        <v>2118737.77</v>
      </c>
      <c r="E9" s="2">
        <v>0</v>
      </c>
      <c r="F9" s="2">
        <v>0</v>
      </c>
      <c r="G9" s="3">
        <f t="shared" si="0"/>
        <v>50571.956720000002</v>
      </c>
      <c r="H9" s="3">
        <f t="shared" si="1"/>
        <v>0.28000000002793968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214540.63</v>
      </c>
      <c r="D10" s="2">
        <f>'PR-RAS'!E14</f>
        <v>87071.05</v>
      </c>
      <c r="E10" s="2">
        <v>0</v>
      </c>
      <c r="F10" s="2">
        <v>0</v>
      </c>
      <c r="G10" s="3">
        <f t="shared" si="0"/>
        <v>3498.1445699999995</v>
      </c>
      <c r="H10" s="3">
        <f t="shared" si="1"/>
        <v>0.41999999999825377</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4165871.54</v>
      </c>
      <c r="D11" s="2">
        <f>'PR-RAS'!E15</f>
        <v>5081158.1100000003</v>
      </c>
      <c r="E11" s="2">
        <v>0</v>
      </c>
      <c r="F11" s="2">
        <v>0</v>
      </c>
      <c r="G11" s="3">
        <f t="shared" si="0"/>
        <v>143281.87760000001</v>
      </c>
      <c r="H11" s="3">
        <f t="shared" si="1"/>
        <v>0.57000000029802322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286086.83</v>
      </c>
      <c r="D19" s="2">
        <f>'PR-RAS'!E23</f>
        <v>2748079.4800000004</v>
      </c>
      <c r="E19" s="2">
        <v>0</v>
      </c>
      <c r="F19" s="2">
        <v>0</v>
      </c>
      <c r="G19" s="3">
        <f t="shared" si="0"/>
        <v>104080.42422000002</v>
      </c>
      <c r="H19" s="3">
        <f t="shared" si="1"/>
        <v>0.65000000043073669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2589241.7400000002</v>
      </c>
      <c r="E20" s="2">
        <v>0</v>
      </c>
      <c r="F20" s="2">
        <v>0</v>
      </c>
      <c r="G20" s="3">
        <f t="shared" si="0"/>
        <v>98391.186120000013</v>
      </c>
      <c r="H20" s="3">
        <f t="shared" si="1"/>
        <v>0.25999999977648258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286086.83</v>
      </c>
      <c r="D21" s="2">
        <f>'PR-RAS'!E25</f>
        <v>158837.74</v>
      </c>
      <c r="E21" s="2">
        <v>0</v>
      </c>
      <c r="F21" s="2">
        <v>0</v>
      </c>
      <c r="G21" s="3">
        <f t="shared" si="0"/>
        <v>12075.246200000001</v>
      </c>
      <c r="H21" s="3">
        <f t="shared" si="1"/>
        <v>0.42999999999301508</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3135364.5999999996</v>
      </c>
      <c r="D25" s="2">
        <f>'PR-RAS'!E29</f>
        <v>3523478.59</v>
      </c>
      <c r="E25" s="2">
        <v>0</v>
      </c>
      <c r="F25" s="2">
        <v>0</v>
      </c>
      <c r="G25" s="3">
        <f t="shared" si="0"/>
        <v>244375.72271999999</v>
      </c>
      <c r="H25" s="3">
        <f t="shared" si="1"/>
        <v>0.81000000052154064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3110996.76</v>
      </c>
      <c r="D29" s="2">
        <f>'PR-RAS'!E33</f>
        <v>3496106.69</v>
      </c>
      <c r="E29" s="2">
        <v>0</v>
      </c>
      <c r="F29" s="2">
        <v>0</v>
      </c>
      <c r="G29" s="3">
        <f t="shared" si="0"/>
        <v>282889.88392000005</v>
      </c>
      <c r="H29" s="3">
        <f t="shared" si="1"/>
        <v>0.55000000027939677</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24367.84</v>
      </c>
      <c r="D31" s="2">
        <f>'PR-RAS'!E35</f>
        <v>27371.9</v>
      </c>
      <c r="E31" s="2">
        <v>0</v>
      </c>
      <c r="F31" s="2">
        <v>0</v>
      </c>
      <c r="G31" s="3">
        <f t="shared" si="0"/>
        <v>2373.3492000000001</v>
      </c>
      <c r="H31" s="3">
        <f t="shared" si="1"/>
        <v>0.25999999999839929</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80402937.520000011</v>
      </c>
      <c r="D45" s="2">
        <f>'PR-RAS'!E49</f>
        <v>83009013.429999992</v>
      </c>
      <c r="E45" s="2">
        <v>0</v>
      </c>
      <c r="F45" s="2">
        <v>0</v>
      </c>
      <c r="G45" s="3">
        <f t="shared" si="0"/>
        <v>10842522.43272</v>
      </c>
      <c r="H45" s="3">
        <f t="shared" si="1"/>
        <v>0.90999998152256012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1216644.8499999999</v>
      </c>
      <c r="D49" s="2">
        <f>'PR-RAS'!E53</f>
        <v>537575.05999999994</v>
      </c>
      <c r="E49" s="2">
        <v>0</v>
      </c>
      <c r="F49" s="2">
        <v>0</v>
      </c>
      <c r="G49" s="3">
        <f t="shared" si="0"/>
        <v>110006.15856</v>
      </c>
      <c r="H49" s="3">
        <f t="shared" si="1"/>
        <v>0.21000000007916242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94743.4</v>
      </c>
      <c r="D50" s="2">
        <f>'PR-RAS'!E54</f>
        <v>111722.58</v>
      </c>
      <c r="E50" s="2">
        <v>0</v>
      </c>
      <c r="F50" s="2">
        <v>0</v>
      </c>
      <c r="G50" s="3">
        <f t="shared" si="0"/>
        <v>15591.239440000001</v>
      </c>
      <c r="H50" s="3">
        <f t="shared" si="1"/>
        <v>0.819999999992433</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1121901.45</v>
      </c>
      <c r="D52" s="2">
        <f>'PR-RAS'!E56</f>
        <v>412604.13</v>
      </c>
      <c r="E52" s="2">
        <v>0</v>
      </c>
      <c r="F52" s="2">
        <v>0</v>
      </c>
      <c r="G52" s="3">
        <f t="shared" si="0"/>
        <v>99302.595209999985</v>
      </c>
      <c r="H52" s="3">
        <f t="shared" si="1"/>
        <v>0.57999999995809048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13248.35</v>
      </c>
      <c r="E53" s="2">
        <v>0</v>
      </c>
      <c r="F53" s="2">
        <v>0</v>
      </c>
      <c r="G53" s="3">
        <f t="shared" si="0"/>
        <v>1377.8283999999999</v>
      </c>
      <c r="H53" s="3">
        <f t="shared" si="1"/>
        <v>0.3500000000003638</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6705702.2199999997</v>
      </c>
      <c r="D54" s="2">
        <f>'PR-RAS'!E58</f>
        <v>6734942.7000000002</v>
      </c>
      <c r="E54" s="2">
        <v>0</v>
      </c>
      <c r="F54" s="2">
        <v>0</v>
      </c>
      <c r="G54" s="3">
        <f t="shared" si="0"/>
        <v>1069306.14386</v>
      </c>
      <c r="H54" s="3">
        <f t="shared" si="1"/>
        <v>0.51999999955296516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6371202.2199999997</v>
      </c>
      <c r="D55" s="2">
        <f>'PR-RAS'!E59</f>
        <v>6564810.2999999998</v>
      </c>
      <c r="E55" s="2">
        <v>0</v>
      </c>
      <c r="F55" s="2">
        <v>0</v>
      </c>
      <c r="G55" s="3">
        <f t="shared" si="0"/>
        <v>1053044.4322800001</v>
      </c>
      <c r="H55" s="3">
        <f t="shared" si="1"/>
        <v>0.51999999955296516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334500</v>
      </c>
      <c r="D56" s="2">
        <f>'PR-RAS'!E60</f>
        <v>170132.4</v>
      </c>
      <c r="E56" s="2">
        <v>0</v>
      </c>
      <c r="F56" s="2">
        <v>0</v>
      </c>
      <c r="G56" s="3">
        <f t="shared" si="0"/>
        <v>37112.064000000006</v>
      </c>
      <c r="H56" s="3">
        <f t="shared" si="1"/>
        <v>0.39999999999417923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1627963.96</v>
      </c>
      <c r="D57" s="2">
        <f>'PR-RAS'!E61</f>
        <v>190696.76</v>
      </c>
      <c r="E57" s="2">
        <v>0</v>
      </c>
      <c r="F57" s="2">
        <v>0</v>
      </c>
      <c r="G57" s="3">
        <f t="shared" si="0"/>
        <v>112524.01888</v>
      </c>
      <c r="H57" s="3">
        <f t="shared" si="1"/>
        <v>0.28000000002793968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639759.23</v>
      </c>
      <c r="D58" s="2">
        <f>'PR-RAS'!E62</f>
        <v>190696.76</v>
      </c>
      <c r="E58" s="2">
        <v>0</v>
      </c>
      <c r="F58" s="2">
        <v>0</v>
      </c>
      <c r="G58" s="3">
        <f t="shared" si="0"/>
        <v>58205.706750000005</v>
      </c>
      <c r="H58" s="3">
        <f t="shared" si="1"/>
        <v>0.46999999997206032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988204.73</v>
      </c>
      <c r="D59" s="2">
        <f>'PR-RAS'!E63</f>
        <v>0</v>
      </c>
      <c r="E59" s="2">
        <v>0</v>
      </c>
      <c r="F59" s="2">
        <v>0</v>
      </c>
      <c r="G59" s="3">
        <f t="shared" si="0"/>
        <v>57315.874340000002</v>
      </c>
      <c r="H59" s="3">
        <f t="shared" si="1"/>
        <v>0.27000000001862645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4221871.0999999996</v>
      </c>
      <c r="D60" s="2">
        <f>'PR-RAS'!E64</f>
        <v>4304114.51</v>
      </c>
      <c r="E60" s="2">
        <v>0</v>
      </c>
      <c r="F60" s="2">
        <v>0</v>
      </c>
      <c r="G60" s="3">
        <f t="shared" si="0"/>
        <v>756975.90707999992</v>
      </c>
      <c r="H60" s="3">
        <f t="shared" si="1"/>
        <v>0.58999999985098839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3338515.42</v>
      </c>
      <c r="D61" s="2">
        <f>'PR-RAS'!E65</f>
        <v>3576576.24</v>
      </c>
      <c r="E61" s="2">
        <v>0</v>
      </c>
      <c r="F61" s="2">
        <v>0</v>
      </c>
      <c r="G61" s="3">
        <f t="shared" si="0"/>
        <v>629500.07400000002</v>
      </c>
      <c r="H61" s="3">
        <f t="shared" si="1"/>
        <v>0.66000000014901161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883355.68</v>
      </c>
      <c r="D62" s="2">
        <f>'PR-RAS'!E66</f>
        <v>727538.27</v>
      </c>
      <c r="E62" s="2">
        <v>0</v>
      </c>
      <c r="F62" s="2">
        <v>0</v>
      </c>
      <c r="G62" s="3">
        <f t="shared" si="0"/>
        <v>142644.36542000002</v>
      </c>
      <c r="H62" s="3">
        <f t="shared" si="1"/>
        <v>0.58999999996740371</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60189632.300000004</v>
      </c>
      <c r="D64" s="2">
        <f>'PR-RAS'!E68</f>
        <v>66815938.210000001</v>
      </c>
      <c r="E64" s="2">
        <v>0</v>
      </c>
      <c r="F64" s="2">
        <v>0</v>
      </c>
      <c r="G64" s="3">
        <f t="shared" si="0"/>
        <v>12210755.04936</v>
      </c>
      <c r="H64" s="3">
        <f t="shared" si="1"/>
        <v>0.51000000536441803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59895475.490000002</v>
      </c>
      <c r="D65" s="2">
        <f>'PR-RAS'!E69</f>
        <v>65800051.560000002</v>
      </c>
      <c r="E65" s="2">
        <v>0</v>
      </c>
      <c r="F65" s="2">
        <v>0</v>
      </c>
      <c r="G65" s="3">
        <f t="shared" si="0"/>
        <v>12255717.031040002</v>
      </c>
      <c r="H65" s="3">
        <f t="shared" si="1"/>
        <v>0.92999999970197678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294156.81</v>
      </c>
      <c r="D66" s="2">
        <f>'PR-RAS'!E70</f>
        <v>1015886.65</v>
      </c>
      <c r="E66" s="2">
        <v>0</v>
      </c>
      <c r="F66" s="2">
        <v>0</v>
      </c>
      <c r="G66" s="3">
        <f t="shared" si="0"/>
        <v>151185.45715</v>
      </c>
      <c r="H66" s="3">
        <f t="shared" si="1"/>
        <v>0.53999999997904524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6441123.0900000008</v>
      </c>
      <c r="D70" s="2">
        <f>'PR-RAS'!E74</f>
        <v>4425746.1899999995</v>
      </c>
      <c r="E70" s="2">
        <v>0</v>
      </c>
      <c r="F70" s="2">
        <v>0</v>
      </c>
      <c r="G70" s="3">
        <f t="shared" si="0"/>
        <v>1055190.46743</v>
      </c>
      <c r="H70" s="3">
        <f t="shared" si="1"/>
        <v>0.28000000026077032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4825432.7300000004</v>
      </c>
      <c r="D71" s="2">
        <f>'PR-RAS'!E75</f>
        <v>2451908.44</v>
      </c>
      <c r="E71" s="2">
        <v>0</v>
      </c>
      <c r="F71" s="2">
        <v>0</v>
      </c>
      <c r="G71" s="3">
        <f t="shared" si="0"/>
        <v>681047.47270000004</v>
      </c>
      <c r="H71" s="3">
        <f t="shared" si="1"/>
        <v>0.70999999949708581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1615690.36</v>
      </c>
      <c r="D72" s="2">
        <f>'PR-RAS'!E76</f>
        <v>1973837.75</v>
      </c>
      <c r="E72" s="2">
        <v>0</v>
      </c>
      <c r="F72" s="2">
        <v>0</v>
      </c>
      <c r="G72" s="3">
        <f t="shared" si="0"/>
        <v>394998.97606000002</v>
      </c>
      <c r="H72" s="3">
        <f t="shared" si="1"/>
        <v>0.61000000010244548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10175577.639999999</v>
      </c>
      <c r="D78" s="2">
        <f>'PR-RAS'!E82</f>
        <v>7211846.0499999998</v>
      </c>
      <c r="E78" s="2">
        <v>0</v>
      </c>
      <c r="F78" s="2">
        <v>0</v>
      </c>
      <c r="G78" s="3">
        <f t="shared" si="0"/>
        <v>1894143.7699799999</v>
      </c>
      <c r="H78" s="3">
        <f t="shared" si="1"/>
        <v>0.41000000108033419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543701.6100000001</v>
      </c>
      <c r="D79" s="2">
        <f>'PR-RAS'!E83</f>
        <v>508366.99</v>
      </c>
      <c r="E79" s="2">
        <v>0</v>
      </c>
      <c r="F79" s="2">
        <v>0</v>
      </c>
      <c r="G79" s="3">
        <f t="shared" si="0"/>
        <v>121713.97602</v>
      </c>
      <c r="H79" s="3">
        <f t="shared" si="1"/>
        <v>0.39999999990686774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297874.2</v>
      </c>
      <c r="D81" s="2">
        <f>'PR-RAS'!E85</f>
        <v>209705.11</v>
      </c>
      <c r="E81" s="2">
        <v>0</v>
      </c>
      <c r="F81" s="2">
        <v>0</v>
      </c>
      <c r="G81" s="3">
        <f t="shared" si="0"/>
        <v>57382.753599999996</v>
      </c>
      <c r="H81" s="3">
        <f t="shared" si="1"/>
        <v>0.30999999999767169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41630.699999999997</v>
      </c>
      <c r="D82" s="2">
        <f>'PR-RAS'!E86</f>
        <v>115884.13</v>
      </c>
      <c r="E82" s="2">
        <v>0</v>
      </c>
      <c r="F82" s="2">
        <v>0</v>
      </c>
      <c r="G82" s="3">
        <f t="shared" si="0"/>
        <v>22145.315760000001</v>
      </c>
      <c r="H82" s="3">
        <f t="shared" si="1"/>
        <v>0.430000000007567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18.510000000000002</v>
      </c>
      <c r="D83" s="2">
        <f>'PR-RAS'!E87</f>
        <v>0</v>
      </c>
      <c r="E83" s="2">
        <v>0</v>
      </c>
      <c r="F83" s="2">
        <v>0</v>
      </c>
      <c r="G83" s="3">
        <f t="shared" si="0"/>
        <v>1.5178200000000002</v>
      </c>
      <c r="H83" s="3">
        <f t="shared" si="1"/>
        <v>0.48999999999999844</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19794</v>
      </c>
      <c r="D84" s="2">
        <f>'PR-RAS'!E88</f>
        <v>22674</v>
      </c>
      <c r="E84" s="2">
        <v>0</v>
      </c>
      <c r="F84" s="2">
        <v>0</v>
      </c>
      <c r="G84" s="3">
        <f t="shared" si="0"/>
        <v>5406.7860000000001</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184384.2</v>
      </c>
      <c r="D85" s="2">
        <f>'PR-RAS'!E89</f>
        <v>159126</v>
      </c>
      <c r="E85" s="2">
        <v>0</v>
      </c>
      <c r="F85" s="2">
        <v>0</v>
      </c>
      <c r="G85" s="3">
        <f t="shared" si="0"/>
        <v>42221.440800000004</v>
      </c>
      <c r="H85" s="3">
        <f t="shared" si="1"/>
        <v>0.20000000001164153</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977.75</v>
      </c>
      <c r="E86" s="2">
        <v>0</v>
      </c>
      <c r="F86" s="2">
        <v>0</v>
      </c>
      <c r="G86" s="3">
        <f t="shared" si="0"/>
        <v>166.2175</v>
      </c>
      <c r="H86" s="3">
        <f t="shared" si="1"/>
        <v>0.25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9386619.5199999996</v>
      </c>
      <c r="D87" s="2">
        <f>'PR-RAS'!E91</f>
        <v>6359572.9799999995</v>
      </c>
      <c r="E87" s="2">
        <v>0</v>
      </c>
      <c r="F87" s="2">
        <v>0</v>
      </c>
      <c r="G87" s="3">
        <f t="shared" si="0"/>
        <v>1901095.8312799996</v>
      </c>
      <c r="H87" s="3">
        <f t="shared" si="1"/>
        <v>0.50000000093132257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2672826.48</v>
      </c>
      <c r="D88" s="2">
        <f>'PR-RAS'!E92</f>
        <v>2631409.41</v>
      </c>
      <c r="E88" s="2">
        <v>0</v>
      </c>
      <c r="F88" s="2">
        <v>0</v>
      </c>
      <c r="G88" s="3">
        <f t="shared" si="0"/>
        <v>690401.14110000001</v>
      </c>
      <c r="H88" s="3">
        <f t="shared" si="1"/>
        <v>0.89000000013038516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6219620.8700000001</v>
      </c>
      <c r="D89" s="2">
        <f>'PR-RAS'!E93</f>
        <v>2913484.69</v>
      </c>
      <c r="E89" s="2">
        <v>0</v>
      </c>
      <c r="F89" s="2">
        <v>0</v>
      </c>
      <c r="G89" s="3">
        <f t="shared" si="0"/>
        <v>1060099.942</v>
      </c>
      <c r="H89" s="3">
        <f t="shared" si="1"/>
        <v>0.43999999994412065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386821.59</v>
      </c>
      <c r="D90" s="2">
        <f>'PR-RAS'!E94</f>
        <v>719869.24</v>
      </c>
      <c r="E90" s="2">
        <v>0</v>
      </c>
      <c r="F90" s="2">
        <v>0</v>
      </c>
      <c r="G90" s="3">
        <f t="shared" si="0"/>
        <v>162563.84623</v>
      </c>
      <c r="H90" s="3">
        <f t="shared" si="1"/>
        <v>0.6499999999650754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107350.58</v>
      </c>
      <c r="D93" s="2">
        <f>'PR-RAS'!E97</f>
        <v>94809.64</v>
      </c>
      <c r="E93" s="2">
        <v>0</v>
      </c>
      <c r="F93" s="2">
        <v>0</v>
      </c>
      <c r="G93" s="3">
        <f t="shared" si="0"/>
        <v>27321.22712</v>
      </c>
      <c r="H93" s="3">
        <f t="shared" si="1"/>
        <v>0.77999999999883585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245256.51</v>
      </c>
      <c r="D94" s="2">
        <f>'PR-RAS'!E98</f>
        <v>343906.08</v>
      </c>
      <c r="E94" s="2">
        <v>0</v>
      </c>
      <c r="F94" s="2">
        <v>0</v>
      </c>
      <c r="G94" s="3">
        <f t="shared" si="0"/>
        <v>86775.386310000002</v>
      </c>
      <c r="H94" s="3">
        <f t="shared" si="1"/>
        <v>0.57000000000698492</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134.81</v>
      </c>
      <c r="D96" s="2">
        <f>'PR-RAS'!E100</f>
        <v>37.78</v>
      </c>
      <c r="E96" s="2">
        <v>0</v>
      </c>
      <c r="F96" s="2">
        <v>0</v>
      </c>
      <c r="G96" s="3">
        <f t="shared" si="0"/>
        <v>19.985150000000001</v>
      </c>
      <c r="H96" s="3">
        <f t="shared" si="1"/>
        <v>0.40999999999999659</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245121.7</v>
      </c>
      <c r="D100" s="2">
        <f>'PR-RAS'!E104</f>
        <v>343868.3</v>
      </c>
      <c r="E100" s="2">
        <v>0</v>
      </c>
      <c r="F100" s="2">
        <v>0</v>
      </c>
      <c r="G100" s="3">
        <f t="shared" si="0"/>
        <v>92352.971700000009</v>
      </c>
      <c r="H100" s="3">
        <f t="shared" si="1"/>
        <v>0.59999999997671694</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8164005.3799999999</v>
      </c>
      <c r="D102" s="2">
        <f>'PR-RAS'!E106</f>
        <v>8767635.2799999993</v>
      </c>
      <c r="E102" s="2">
        <v>0</v>
      </c>
      <c r="F102" s="2">
        <v>0</v>
      </c>
      <c r="G102" s="3">
        <f t="shared" si="0"/>
        <v>2595626.8699400001</v>
      </c>
      <c r="H102" s="3">
        <f t="shared" si="1"/>
        <v>0.65999999921768904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536949.36</v>
      </c>
      <c r="D103" s="2">
        <f>'PR-RAS'!E107</f>
        <v>650505.92999999993</v>
      </c>
      <c r="E103" s="2">
        <v>0</v>
      </c>
      <c r="F103" s="2">
        <v>0</v>
      </c>
      <c r="G103" s="3">
        <f t="shared" si="0"/>
        <v>187472.04443999997</v>
      </c>
      <c r="H103" s="3">
        <f t="shared" si="1"/>
        <v>0.43000000005122274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319935.74</v>
      </c>
      <c r="D105" s="2">
        <f>'PR-RAS'!E109</f>
        <v>355495.96</v>
      </c>
      <c r="E105" s="2">
        <v>0</v>
      </c>
      <c r="F105" s="2">
        <v>0</v>
      </c>
      <c r="G105" s="3">
        <f t="shared" si="0"/>
        <v>107216.47663999999</v>
      </c>
      <c r="H105" s="3">
        <f t="shared" si="1"/>
        <v>0.29999999998835847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51683.45</v>
      </c>
      <c r="D106" s="2">
        <f>'PR-RAS'!E110</f>
        <v>34653.360000000001</v>
      </c>
      <c r="E106" s="2">
        <v>0</v>
      </c>
      <c r="F106" s="2">
        <v>0</v>
      </c>
      <c r="G106" s="3">
        <f t="shared" si="0"/>
        <v>12703.967849999999</v>
      </c>
      <c r="H106" s="3">
        <f t="shared" si="1"/>
        <v>0.80999999999767169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165330.17000000001</v>
      </c>
      <c r="D107" s="2">
        <f>'PR-RAS'!E111</f>
        <v>260356.61</v>
      </c>
      <c r="E107" s="2">
        <v>0</v>
      </c>
      <c r="F107" s="2">
        <v>0</v>
      </c>
      <c r="G107" s="3">
        <f t="shared" si="0"/>
        <v>72720.599340000001</v>
      </c>
      <c r="H107" s="3">
        <f t="shared" si="1"/>
        <v>0.56000000002677552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7627056.0199999996</v>
      </c>
      <c r="D108" s="2">
        <f>'PR-RAS'!E112</f>
        <v>8117129.3499999996</v>
      </c>
      <c r="E108" s="2">
        <v>0</v>
      </c>
      <c r="F108" s="2">
        <v>0</v>
      </c>
      <c r="G108" s="3">
        <f t="shared" si="0"/>
        <v>2553160.6750399997</v>
      </c>
      <c r="H108" s="3">
        <f t="shared" si="1"/>
        <v>0.36999999918043613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7625756.0199999996</v>
      </c>
      <c r="D113" s="2">
        <f>'PR-RAS'!E117</f>
        <v>8105610.75</v>
      </c>
      <c r="E113" s="2">
        <v>0</v>
      </c>
      <c r="F113" s="2">
        <v>0</v>
      </c>
      <c r="G113" s="3">
        <f t="shared" si="0"/>
        <v>2669741.4822399998</v>
      </c>
      <c r="H113" s="3">
        <f t="shared" si="1"/>
        <v>0.26999999955296516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1300</v>
      </c>
      <c r="D114" s="2">
        <f>'PR-RAS'!E118</f>
        <v>11518.6</v>
      </c>
      <c r="E114" s="2">
        <v>0</v>
      </c>
      <c r="F114" s="2">
        <v>0</v>
      </c>
      <c r="G114" s="3">
        <f t="shared" si="0"/>
        <v>2750.1036000000004</v>
      </c>
      <c r="H114" s="3">
        <f t="shared" si="1"/>
        <v>0.3999999999996362</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17294790.280000001</v>
      </c>
      <c r="D121" s="2">
        <f>'PR-RAS'!E125</f>
        <v>16021226.080000002</v>
      </c>
      <c r="E121" s="2">
        <v>0</v>
      </c>
      <c r="F121" s="2">
        <v>0</v>
      </c>
      <c r="G121" s="3">
        <f t="shared" si="0"/>
        <v>5920469.0928000007</v>
      </c>
      <c r="H121" s="3">
        <f t="shared" si="1"/>
        <v>0.36000000312924385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14768416.73</v>
      </c>
      <c r="D122" s="2">
        <f>'PR-RAS'!E126</f>
        <v>15136065.010000002</v>
      </c>
      <c r="E122" s="2">
        <v>0</v>
      </c>
      <c r="F122" s="2">
        <v>0</v>
      </c>
      <c r="G122" s="3">
        <f t="shared" si="0"/>
        <v>5449906.1567500001</v>
      </c>
      <c r="H122" s="3">
        <f t="shared" si="1"/>
        <v>0.2800000011920929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3049176.34</v>
      </c>
      <c r="D123" s="2">
        <f>'PR-RAS'!E127</f>
        <v>3263850.38</v>
      </c>
      <c r="E123" s="2">
        <v>0</v>
      </c>
      <c r="F123" s="2">
        <v>0</v>
      </c>
      <c r="G123" s="3">
        <f t="shared" si="0"/>
        <v>1168379.0061999999</v>
      </c>
      <c r="H123" s="3">
        <f t="shared" si="1"/>
        <v>0.71999999973922968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11719240.390000001</v>
      </c>
      <c r="D124" s="2">
        <f>'PR-RAS'!E128</f>
        <v>11872214.630000001</v>
      </c>
      <c r="E124" s="2">
        <v>0</v>
      </c>
      <c r="F124" s="2">
        <v>0</v>
      </c>
      <c r="G124" s="3">
        <f t="shared" si="0"/>
        <v>4362031.3669500006</v>
      </c>
      <c r="H124" s="3">
        <f t="shared" si="1"/>
        <v>0.75999999977648258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2526373.5499999998</v>
      </c>
      <c r="D125" s="2">
        <f>'PR-RAS'!E129</f>
        <v>885161.07000000007</v>
      </c>
      <c r="E125" s="2">
        <v>0</v>
      </c>
      <c r="F125" s="2">
        <v>0</v>
      </c>
      <c r="G125" s="3">
        <f t="shared" si="0"/>
        <v>532790.26555999997</v>
      </c>
      <c r="H125" s="3">
        <f t="shared" si="1"/>
        <v>0.5200000002514571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2357440.52</v>
      </c>
      <c r="D126" s="2">
        <f>'PR-RAS'!E130</f>
        <v>511315.20000000001</v>
      </c>
      <c r="E126" s="2">
        <v>0</v>
      </c>
      <c r="F126" s="2">
        <v>0</v>
      </c>
      <c r="G126" s="3">
        <f t="shared" si="0"/>
        <v>422508.86499999999</v>
      </c>
      <c r="H126" s="3">
        <f t="shared" si="1"/>
        <v>0.67999999999301508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168933.03</v>
      </c>
      <c r="D127" s="2">
        <f>'PR-RAS'!E131</f>
        <v>373845.87</v>
      </c>
      <c r="E127" s="2">
        <v>0</v>
      </c>
      <c r="F127" s="2">
        <v>0</v>
      </c>
      <c r="G127" s="3">
        <f t="shared" si="0"/>
        <v>115494.72102</v>
      </c>
      <c r="H127" s="3">
        <f t="shared" si="1"/>
        <v>0.16000000000349246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39759765.869999997</v>
      </c>
      <c r="D130" s="2">
        <f>'PR-RAS'!E134</f>
        <v>46418883.719999999</v>
      </c>
      <c r="E130" s="2">
        <v>0</v>
      </c>
      <c r="F130" s="2">
        <v>0</v>
      </c>
      <c r="G130" s="3">
        <f t="shared" si="0"/>
        <v>17105081.79699</v>
      </c>
      <c r="H130" s="3">
        <f t="shared" si="1"/>
        <v>0.41000000387430191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39759765.869999997</v>
      </c>
      <c r="D135" s="2">
        <f>'PR-RAS'!E139</f>
        <v>46418883.719999999</v>
      </c>
      <c r="E135" s="2">
        <v>0</v>
      </c>
      <c r="F135" s="2">
        <v>0</v>
      </c>
      <c r="G135" s="3">
        <f t="shared" si="0"/>
        <v>17768069.463540003</v>
      </c>
      <c r="H135" s="3">
        <f t="shared" si="1"/>
        <v>0.41000000387430191</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771618.54</v>
      </c>
      <c r="D136" s="2">
        <f>'PR-RAS'!E140</f>
        <v>867379.23</v>
      </c>
      <c r="E136" s="2">
        <v>0</v>
      </c>
      <c r="F136" s="2">
        <v>0</v>
      </c>
      <c r="G136" s="3">
        <f t="shared" si="0"/>
        <v>338360.89500000002</v>
      </c>
      <c r="H136" s="3">
        <f t="shared" si="1"/>
        <v>0.68999999994412065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3044.5</v>
      </c>
      <c r="D137" s="2">
        <f>'PR-RAS'!E141</f>
        <v>3517.08</v>
      </c>
      <c r="E137" s="2">
        <v>0</v>
      </c>
      <c r="F137" s="2">
        <v>0</v>
      </c>
      <c r="G137" s="3">
        <f t="shared" si="0"/>
        <v>1370.69776</v>
      </c>
      <c r="H137" s="3">
        <f t="shared" si="1"/>
        <v>0.57999999999992724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3044.5</v>
      </c>
      <c r="D146" s="2">
        <f>'PR-RAS'!E150</f>
        <v>3517.08</v>
      </c>
      <c r="E146" s="2">
        <v>0</v>
      </c>
      <c r="F146" s="2">
        <v>0</v>
      </c>
      <c r="G146" s="3">
        <f t="shared" si="0"/>
        <v>1461.4056999999998</v>
      </c>
      <c r="H146" s="3">
        <f t="shared" si="1"/>
        <v>0.57999999999992724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768574.04</v>
      </c>
      <c r="D147" s="2">
        <f>'PR-RAS'!E151</f>
        <v>863862.15</v>
      </c>
      <c r="E147" s="2">
        <v>0</v>
      </c>
      <c r="F147" s="2">
        <v>0</v>
      </c>
      <c r="G147" s="3">
        <f t="shared" si="0"/>
        <v>364459.55763999996</v>
      </c>
      <c r="H147" s="3">
        <f t="shared" si="1"/>
        <v>0.19000000006053597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176930763.93000001</v>
      </c>
      <c r="D148" s="2">
        <f>'PR-RAS'!E152</f>
        <v>204626027.89999998</v>
      </c>
      <c r="E148" s="2">
        <v>0</v>
      </c>
      <c r="F148" s="2">
        <v>0</v>
      </c>
      <c r="G148" s="3">
        <f t="shared" si="0"/>
        <v>86168874.500310004</v>
      </c>
      <c r="H148" s="3">
        <f t="shared" si="1"/>
        <v>0.17000001668930054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118324313.39</v>
      </c>
      <c r="D149" s="2">
        <f>'PR-RAS'!E153</f>
        <v>138727425.16999999</v>
      </c>
      <c r="E149" s="2">
        <v>0</v>
      </c>
      <c r="F149" s="2">
        <v>0</v>
      </c>
      <c r="G149" s="3">
        <f t="shared" si="0"/>
        <v>58575316.232039988</v>
      </c>
      <c r="H149" s="3">
        <f t="shared" si="1"/>
        <v>0.5599999874830246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96546551.579999998</v>
      </c>
      <c r="D150" s="2">
        <f>'PR-RAS'!E154</f>
        <v>113955779.33</v>
      </c>
      <c r="E150" s="2">
        <v>0</v>
      </c>
      <c r="F150" s="2">
        <v>0</v>
      </c>
      <c r="G150" s="3">
        <f t="shared" si="0"/>
        <v>48344258.425760001</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93561321.5</v>
      </c>
      <c r="D151" s="2">
        <f>'PR-RAS'!E155</f>
        <v>111568333.06</v>
      </c>
      <c r="E151" s="2">
        <v>0</v>
      </c>
      <c r="F151" s="2">
        <v>0</v>
      </c>
      <c r="G151" s="3">
        <f t="shared" si="0"/>
        <v>47504698.142999999</v>
      </c>
      <c r="H151" s="3">
        <f t="shared" si="1"/>
        <v>0.56000000238418579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1714999.7</v>
      </c>
      <c r="D153" s="2">
        <f>'PR-RAS'!E157</f>
        <v>1991113.82</v>
      </c>
      <c r="E153" s="2">
        <v>0</v>
      </c>
      <c r="F153" s="2">
        <v>0</v>
      </c>
      <c r="G153" s="3">
        <f t="shared" si="0"/>
        <v>865978.55567999999</v>
      </c>
      <c r="H153" s="3">
        <f t="shared" si="1"/>
        <v>0.47999999998137355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1270230.3799999999</v>
      </c>
      <c r="D154" s="2">
        <f>'PR-RAS'!E158</f>
        <v>396332.45</v>
      </c>
      <c r="E154" s="2">
        <v>0</v>
      </c>
      <c r="F154" s="2">
        <v>0</v>
      </c>
      <c r="G154" s="3">
        <f t="shared" si="0"/>
        <v>315622.97783999995</v>
      </c>
      <c r="H154" s="3">
        <f t="shared" si="1"/>
        <v>0.82999999989988282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6255449.3600000003</v>
      </c>
      <c r="D155" s="2">
        <f>'PR-RAS'!E159</f>
        <v>6653545.0800000001</v>
      </c>
      <c r="E155" s="2">
        <v>0</v>
      </c>
      <c r="F155" s="2">
        <v>0</v>
      </c>
      <c r="G155" s="3">
        <f t="shared" si="0"/>
        <v>3012631.0860799998</v>
      </c>
      <c r="H155" s="3">
        <f t="shared" si="1"/>
        <v>0.44000000040978193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15522312.450000001</v>
      </c>
      <c r="D156" s="2">
        <f>'PR-RAS'!E160</f>
        <v>18118100.759999998</v>
      </c>
      <c r="E156" s="2">
        <v>0</v>
      </c>
      <c r="F156" s="2">
        <v>0</v>
      </c>
      <c r="G156" s="3">
        <f t="shared" si="0"/>
        <v>8022569.6653499994</v>
      </c>
      <c r="H156" s="3">
        <f t="shared" si="1"/>
        <v>0.69000000320374966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178729.32</v>
      </c>
      <c r="D157" s="2">
        <f>'PR-RAS'!E161</f>
        <v>117.99</v>
      </c>
      <c r="E157" s="2">
        <v>0</v>
      </c>
      <c r="F157" s="2">
        <v>0</v>
      </c>
      <c r="G157" s="3">
        <f t="shared" si="0"/>
        <v>27918.586800000001</v>
      </c>
      <c r="H157" s="3">
        <f t="shared" si="1"/>
        <v>0.33000000000699004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15341340.73</v>
      </c>
      <c r="D158" s="2">
        <f>'PR-RAS'!E162</f>
        <v>18117929.09</v>
      </c>
      <c r="E158" s="2">
        <v>0</v>
      </c>
      <c r="F158" s="2">
        <v>0</v>
      </c>
      <c r="G158" s="3">
        <f t="shared" si="0"/>
        <v>8097620.2288699998</v>
      </c>
      <c r="H158" s="3">
        <f t="shared" si="1"/>
        <v>0.35999999940395355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2242.4</v>
      </c>
      <c r="D159" s="2">
        <f>'PR-RAS'!E163</f>
        <v>53.68</v>
      </c>
      <c r="E159" s="2">
        <v>0</v>
      </c>
      <c r="F159" s="2">
        <v>0</v>
      </c>
      <c r="G159" s="3">
        <f t="shared" si="0"/>
        <v>371.26208000000003</v>
      </c>
      <c r="H159" s="3">
        <f t="shared" si="1"/>
        <v>0.72000000000009123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40065889.039999999</v>
      </c>
      <c r="D160" s="2">
        <f>'PR-RAS'!E164</f>
        <v>44581474.289999992</v>
      </c>
      <c r="E160" s="2">
        <v>0</v>
      </c>
      <c r="F160" s="2">
        <v>0</v>
      </c>
      <c r="G160" s="3">
        <f t="shared" si="0"/>
        <v>20547385.181579996</v>
      </c>
      <c r="H160" s="3">
        <f t="shared" si="1"/>
        <v>0.32999999076128006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4114835.92</v>
      </c>
      <c r="D161" s="2">
        <f>'PR-RAS'!E165</f>
        <v>4483030.25</v>
      </c>
      <c r="E161" s="2">
        <v>0</v>
      </c>
      <c r="F161" s="2">
        <v>0</v>
      </c>
      <c r="G161" s="3">
        <f t="shared" si="0"/>
        <v>2092943.4272</v>
      </c>
      <c r="H161" s="3">
        <f t="shared" si="1"/>
        <v>0.33000000007450581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651031.15</v>
      </c>
      <c r="D162" s="2">
        <f>'PR-RAS'!E166</f>
        <v>698779.78</v>
      </c>
      <c r="E162" s="2">
        <v>0</v>
      </c>
      <c r="F162" s="2">
        <v>0</v>
      </c>
      <c r="G162" s="3">
        <f t="shared" si="0"/>
        <v>329823.10431000002</v>
      </c>
      <c r="H162" s="3">
        <f t="shared" si="1"/>
        <v>0.36999999999534339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3089708.59</v>
      </c>
      <c r="D163" s="2">
        <f>'PR-RAS'!E167</f>
        <v>3322037.95</v>
      </c>
      <c r="E163" s="2">
        <v>0</v>
      </c>
      <c r="F163" s="2">
        <v>0</v>
      </c>
      <c r="G163" s="3">
        <f t="shared" si="0"/>
        <v>1576873.0873800002</v>
      </c>
      <c r="H163" s="3">
        <f t="shared" si="1"/>
        <v>0.4599999999627471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229663.72</v>
      </c>
      <c r="D164" s="2">
        <f>'PR-RAS'!E168</f>
        <v>279064.89</v>
      </c>
      <c r="E164" s="2">
        <v>0</v>
      </c>
      <c r="F164" s="2">
        <v>0</v>
      </c>
      <c r="G164" s="3">
        <f t="shared" si="0"/>
        <v>128410.34050000001</v>
      </c>
      <c r="H164" s="3">
        <f t="shared" si="1"/>
        <v>0.38999999998486601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144432.46</v>
      </c>
      <c r="D165" s="2">
        <f>'PR-RAS'!E169</f>
        <v>183147.63</v>
      </c>
      <c r="E165" s="2">
        <v>0</v>
      </c>
      <c r="F165" s="2">
        <v>0</v>
      </c>
      <c r="G165" s="3">
        <f t="shared" si="0"/>
        <v>83759.346080000003</v>
      </c>
      <c r="H165" s="3">
        <f t="shared" si="1"/>
        <v>0.82999999998719431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17289347.750000004</v>
      </c>
      <c r="D166" s="2">
        <f>'PR-RAS'!E170</f>
        <v>16624125.34</v>
      </c>
      <c r="E166" s="2">
        <v>0</v>
      </c>
      <c r="F166" s="2">
        <v>0</v>
      </c>
      <c r="G166" s="3">
        <f t="shared" si="0"/>
        <v>8338703.7409500014</v>
      </c>
      <c r="H166" s="3">
        <f t="shared" si="1"/>
        <v>0.58999999612569809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1321171.3400000001</v>
      </c>
      <c r="D167" s="2">
        <f>'PR-RAS'!E171</f>
        <v>1391362.04</v>
      </c>
      <c r="E167" s="2">
        <v>0</v>
      </c>
      <c r="F167" s="2">
        <v>0</v>
      </c>
      <c r="G167" s="3">
        <f t="shared" si="0"/>
        <v>681246.63971999998</v>
      </c>
      <c r="H167" s="3">
        <f t="shared" si="1"/>
        <v>0.38000000012107193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11688073.560000001</v>
      </c>
      <c r="D168" s="2">
        <f>'PR-RAS'!E172</f>
        <v>10559810.27</v>
      </c>
      <c r="E168" s="2">
        <v>0</v>
      </c>
      <c r="F168" s="2">
        <v>0</v>
      </c>
      <c r="G168" s="3">
        <f t="shared" si="0"/>
        <v>5478884.9147000005</v>
      </c>
      <c r="H168" s="3">
        <f t="shared" si="1"/>
        <v>0.70999999903142452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3469318.61</v>
      </c>
      <c r="D169" s="2">
        <f>'PR-RAS'!E173</f>
        <v>3664652.09</v>
      </c>
      <c r="E169" s="2">
        <v>0</v>
      </c>
      <c r="F169" s="2">
        <v>0</v>
      </c>
      <c r="G169" s="3">
        <f t="shared" si="0"/>
        <v>1814168.6287199999</v>
      </c>
      <c r="H169" s="3">
        <f t="shared" si="1"/>
        <v>0.47999999998137355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333206.84000000003</v>
      </c>
      <c r="D170" s="2">
        <f>'PR-RAS'!E174</f>
        <v>357165.3</v>
      </c>
      <c r="E170" s="2">
        <v>0</v>
      </c>
      <c r="F170" s="2">
        <v>0</v>
      </c>
      <c r="G170" s="3">
        <f t="shared" si="0"/>
        <v>177033.82736</v>
      </c>
      <c r="H170" s="3">
        <f t="shared" si="1"/>
        <v>0.4599999999627471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306862.3</v>
      </c>
      <c r="D171" s="2">
        <f>'PR-RAS'!E175</f>
        <v>330008.67</v>
      </c>
      <c r="E171" s="2">
        <v>0</v>
      </c>
      <c r="F171" s="2">
        <v>0</v>
      </c>
      <c r="G171" s="3">
        <f t="shared" si="0"/>
        <v>164369.53879999998</v>
      </c>
      <c r="H171" s="3">
        <f t="shared" si="1"/>
        <v>0.63000000000465661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170715.1</v>
      </c>
      <c r="D173" s="2">
        <f>'PR-RAS'!E177</f>
        <v>321126.96999999997</v>
      </c>
      <c r="E173" s="2">
        <v>0</v>
      </c>
      <c r="F173" s="2">
        <v>0</v>
      </c>
      <c r="G173" s="3">
        <f t="shared" si="0"/>
        <v>139830.67487999998</v>
      </c>
      <c r="H173" s="3">
        <f t="shared" si="1"/>
        <v>0.13000000003376044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15107391.710000001</v>
      </c>
      <c r="D174" s="2">
        <f>'PR-RAS'!E178</f>
        <v>17255852.509999998</v>
      </c>
      <c r="E174" s="2">
        <v>0</v>
      </c>
      <c r="F174" s="2">
        <v>0</v>
      </c>
      <c r="G174" s="3">
        <f t="shared" si="0"/>
        <v>8584103.7342899982</v>
      </c>
      <c r="H174" s="3">
        <f t="shared" si="1"/>
        <v>0.7800000011920929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1118129.2</v>
      </c>
      <c r="D175" s="2">
        <f>'PR-RAS'!E179</f>
        <v>1102176.97</v>
      </c>
      <c r="E175" s="2">
        <v>0</v>
      </c>
      <c r="F175" s="2">
        <v>0</v>
      </c>
      <c r="G175" s="3">
        <f t="shared" si="0"/>
        <v>578112.06635999994</v>
      </c>
      <c r="H175" s="3">
        <f t="shared" si="1"/>
        <v>0.22999999998137355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2874498.44</v>
      </c>
      <c r="D176" s="2">
        <f>'PR-RAS'!E180</f>
        <v>2948330.17</v>
      </c>
      <c r="E176" s="2">
        <v>0</v>
      </c>
      <c r="F176" s="2">
        <v>0</v>
      </c>
      <c r="G176" s="3">
        <f t="shared" si="0"/>
        <v>1534952.7864999997</v>
      </c>
      <c r="H176" s="3">
        <f t="shared" si="1"/>
        <v>0.60999999986961484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546875.76</v>
      </c>
      <c r="D177" s="2">
        <f>'PR-RAS'!E181</f>
        <v>607819.23</v>
      </c>
      <c r="E177" s="2">
        <v>0</v>
      </c>
      <c r="F177" s="2">
        <v>0</v>
      </c>
      <c r="G177" s="3">
        <f t="shared" si="0"/>
        <v>310202.50271999999</v>
      </c>
      <c r="H177" s="3">
        <f t="shared" si="1"/>
        <v>0.46999999997206032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1441706.1</v>
      </c>
      <c r="D178" s="2">
        <f>'PR-RAS'!E182</f>
        <v>1568309.23</v>
      </c>
      <c r="E178" s="2">
        <v>0</v>
      </c>
      <c r="F178" s="2">
        <v>0</v>
      </c>
      <c r="G178" s="3">
        <f t="shared" si="0"/>
        <v>810363.44712000003</v>
      </c>
      <c r="H178" s="3">
        <f t="shared" si="1"/>
        <v>0.33000000007450581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1265521.99</v>
      </c>
      <c r="D179" s="2">
        <f>'PR-RAS'!E183</f>
        <v>1439560.42</v>
      </c>
      <c r="E179" s="2">
        <v>0</v>
      </c>
      <c r="F179" s="2">
        <v>0</v>
      </c>
      <c r="G179" s="3">
        <f t="shared" si="0"/>
        <v>737746.42374</v>
      </c>
      <c r="H179" s="3">
        <f t="shared" si="1"/>
        <v>0.42999999993480742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1166823.9099999999</v>
      </c>
      <c r="D180" s="2">
        <f>'PR-RAS'!E184</f>
        <v>1479065.19</v>
      </c>
      <c r="E180" s="2">
        <v>0</v>
      </c>
      <c r="F180" s="2">
        <v>0</v>
      </c>
      <c r="G180" s="3">
        <f t="shared" si="0"/>
        <v>738366.81790999998</v>
      </c>
      <c r="H180" s="3">
        <f t="shared" si="1"/>
        <v>0.28000000002793968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2940801.29</v>
      </c>
      <c r="D181" s="2">
        <f>'PR-RAS'!E185</f>
        <v>3647937.63</v>
      </c>
      <c r="E181" s="2">
        <v>0</v>
      </c>
      <c r="F181" s="2">
        <v>0</v>
      </c>
      <c r="G181" s="3">
        <f t="shared" si="0"/>
        <v>1842601.7790000001</v>
      </c>
      <c r="H181" s="3">
        <f t="shared" si="1"/>
        <v>0.66000000014901161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1226307.1399999999</v>
      </c>
      <c r="D182" s="2">
        <f>'PR-RAS'!E186</f>
        <v>1537001</v>
      </c>
      <c r="E182" s="2">
        <v>0</v>
      </c>
      <c r="F182" s="2">
        <v>0</v>
      </c>
      <c r="G182" s="3">
        <f t="shared" si="0"/>
        <v>778355.95433999994</v>
      </c>
      <c r="H182" s="3">
        <f t="shared" si="1"/>
        <v>0.13999999989755452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2526727.88</v>
      </c>
      <c r="D183" s="2">
        <f>'PR-RAS'!E187</f>
        <v>2925652.67</v>
      </c>
      <c r="E183" s="2">
        <v>0</v>
      </c>
      <c r="F183" s="2">
        <v>0</v>
      </c>
      <c r="G183" s="3">
        <f t="shared" si="0"/>
        <v>1524802.0460399999</v>
      </c>
      <c r="H183" s="3">
        <f t="shared" si="1"/>
        <v>0.45000000018626451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98171.93</v>
      </c>
      <c r="D184" s="2">
        <f>'PR-RAS'!E188</f>
        <v>151453.79</v>
      </c>
      <c r="E184" s="2">
        <v>0</v>
      </c>
      <c r="F184" s="2">
        <v>0</v>
      </c>
      <c r="G184" s="3">
        <f t="shared" si="0"/>
        <v>73397.550329999998</v>
      </c>
      <c r="H184" s="3">
        <f t="shared" si="1"/>
        <v>0.27999999999883585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2333696.62</v>
      </c>
      <c r="E185" s="2">
        <v>0</v>
      </c>
      <c r="F185" s="2">
        <v>0</v>
      </c>
      <c r="G185" s="3">
        <f t="shared" ref="G185:G189" si="6">(B185/1000)*(C185*1+D185*2)</f>
        <v>858800.35616000008</v>
      </c>
      <c r="H185" s="3">
        <f t="shared" ref="H185:H189" si="7">ABS(C185-ROUND(C185,0))+ABS(D185-ROUND(D185,0))</f>
        <v>0.37999999988824129</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2333696.62</v>
      </c>
      <c r="E186" s="2">
        <v>0</v>
      </c>
      <c r="F186" s="2">
        <v>0</v>
      </c>
      <c r="G186" s="3">
        <f t="shared" si="6"/>
        <v>863467.74940000009</v>
      </c>
      <c r="H186" s="3">
        <f t="shared" si="7"/>
        <v>0.37999999988824129</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3456141.73</v>
      </c>
      <c r="D190" s="2">
        <f>'PR-RAS'!E194</f>
        <v>3733315.78</v>
      </c>
      <c r="E190" s="2">
        <v>0</v>
      </c>
      <c r="F190" s="2">
        <v>0</v>
      </c>
      <c r="G190" s="3">
        <f t="shared" si="0"/>
        <v>2064404.15181</v>
      </c>
      <c r="H190" s="3">
        <f t="shared" si="1"/>
        <v>0.49000000022351742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279131.39</v>
      </c>
      <c r="D191" s="2">
        <f>'PR-RAS'!E195</f>
        <v>362080.59</v>
      </c>
      <c r="E191" s="2">
        <v>0</v>
      </c>
      <c r="F191" s="2">
        <v>0</v>
      </c>
      <c r="G191" s="3">
        <f t="shared" si="0"/>
        <v>190625.5883</v>
      </c>
      <c r="H191" s="3">
        <f t="shared" si="1"/>
        <v>0.79999999998835847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435269.64</v>
      </c>
      <c r="D192" s="2">
        <f>'PR-RAS'!E196</f>
        <v>411952.42</v>
      </c>
      <c r="E192" s="2">
        <v>0</v>
      </c>
      <c r="F192" s="2">
        <v>0</v>
      </c>
      <c r="G192" s="3">
        <f t="shared" si="0"/>
        <v>240502.32568000001</v>
      </c>
      <c r="H192" s="3">
        <f t="shared" si="1"/>
        <v>0.77999999996973202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208192.03</v>
      </c>
      <c r="D193" s="2">
        <f>'PR-RAS'!E197</f>
        <v>239937.71</v>
      </c>
      <c r="E193" s="2">
        <v>0</v>
      </c>
      <c r="F193" s="2">
        <v>0</v>
      </c>
      <c r="G193" s="3">
        <f t="shared" si="0"/>
        <v>132108.9504</v>
      </c>
      <c r="H193" s="3">
        <f t="shared" si="1"/>
        <v>0.32000000000698492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98176.36</v>
      </c>
      <c r="D194" s="2">
        <f>'PR-RAS'!E198</f>
        <v>119130.02</v>
      </c>
      <c r="E194" s="2">
        <v>0</v>
      </c>
      <c r="F194" s="2">
        <v>0</v>
      </c>
      <c r="G194" s="3">
        <f t="shared" si="0"/>
        <v>64932.225200000008</v>
      </c>
      <c r="H194" s="3">
        <f t="shared" si="1"/>
        <v>0.38000000000465661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218168.1</v>
      </c>
      <c r="D195" s="2">
        <f>'PR-RAS'!E199</f>
        <v>239198.89</v>
      </c>
      <c r="E195" s="2">
        <v>0</v>
      </c>
      <c r="F195" s="2">
        <v>0</v>
      </c>
      <c r="G195" s="3">
        <f t="shared" si="0"/>
        <v>135133.78072000001</v>
      </c>
      <c r="H195" s="3">
        <f t="shared" si="1"/>
        <v>0.20999999999185093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92726.38</v>
      </c>
      <c r="D196" s="2">
        <f>'PR-RAS'!E200</f>
        <v>24350.77</v>
      </c>
      <c r="E196" s="2">
        <v>0</v>
      </c>
      <c r="F196" s="2">
        <v>0</v>
      </c>
      <c r="G196" s="3">
        <f t="shared" si="0"/>
        <v>27578.444400000004</v>
      </c>
      <c r="H196" s="3">
        <f t="shared" si="1"/>
        <v>0.61000000000422006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2124477.83</v>
      </c>
      <c r="D197" s="2">
        <f>'PR-RAS'!E201</f>
        <v>2336665.38</v>
      </c>
      <c r="E197" s="2">
        <v>0</v>
      </c>
      <c r="F197" s="2">
        <v>0</v>
      </c>
      <c r="G197" s="3">
        <f t="shared" si="0"/>
        <v>1332370.48364</v>
      </c>
      <c r="H197" s="3">
        <f t="shared" si="1"/>
        <v>0.54999999981373549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768618.52999999991</v>
      </c>
      <c r="D198" s="2">
        <f>'PR-RAS'!E202</f>
        <v>918209.88</v>
      </c>
      <c r="E198" s="2">
        <v>0</v>
      </c>
      <c r="F198" s="2">
        <v>0</v>
      </c>
      <c r="G198" s="3">
        <f t="shared" si="0"/>
        <v>513192.54313000001</v>
      </c>
      <c r="H198" s="3">
        <f t="shared" si="1"/>
        <v>0.59000000008381903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528706.91999999993</v>
      </c>
      <c r="D204" s="2">
        <f>'PR-RAS'!E208</f>
        <v>677943.63</v>
      </c>
      <c r="E204" s="2">
        <v>0</v>
      </c>
      <c r="F204" s="2">
        <v>0</v>
      </c>
      <c r="G204" s="3">
        <f t="shared" si="0"/>
        <v>382572.61854</v>
      </c>
      <c r="H204" s="3">
        <f t="shared" si="1"/>
        <v>0.45000000006984919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242574.24</v>
      </c>
      <c r="D206" s="2">
        <f>'PR-RAS'!E210</f>
        <v>242574.24</v>
      </c>
      <c r="E206" s="2">
        <v>0</v>
      </c>
      <c r="F206" s="2">
        <v>0</v>
      </c>
      <c r="G206" s="3">
        <f t="shared" si="0"/>
        <v>149183.15759999998</v>
      </c>
      <c r="H206" s="3">
        <f t="shared" si="1"/>
        <v>0.47999999998137355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286132.68</v>
      </c>
      <c r="D207" s="2">
        <f>'PR-RAS'!E211</f>
        <v>285747.09999999998</v>
      </c>
      <c r="E207" s="2">
        <v>0</v>
      </c>
      <c r="F207" s="2">
        <v>0</v>
      </c>
      <c r="G207" s="3">
        <f t="shared" si="0"/>
        <v>176671.13727999997</v>
      </c>
      <c r="H207" s="3">
        <f t="shared" si="1"/>
        <v>0.41999999998370185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149026.37</v>
      </c>
      <c r="E208" s="2">
        <v>0</v>
      </c>
      <c r="F208" s="2">
        <v>0</v>
      </c>
      <c r="G208" s="3">
        <f t="shared" si="0"/>
        <v>61696.917179999997</v>
      </c>
      <c r="H208" s="3">
        <f t="shared" si="1"/>
        <v>0.36999999999534339</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595.91999999999996</v>
      </c>
      <c r="E210" s="2">
        <v>0</v>
      </c>
      <c r="F210" s="2">
        <v>0</v>
      </c>
      <c r="G210" s="3">
        <f t="shared" si="0"/>
        <v>249.09455999999997</v>
      </c>
      <c r="H210" s="3">
        <f t="shared" si="1"/>
        <v>8.0000000000040927E-2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239911.61000000002</v>
      </c>
      <c r="D212" s="2">
        <f>'PR-RAS'!E216</f>
        <v>240266.25</v>
      </c>
      <c r="E212" s="2">
        <v>0</v>
      </c>
      <c r="F212" s="2">
        <v>0</v>
      </c>
      <c r="G212" s="3">
        <f t="shared" si="0"/>
        <v>152013.70720999999</v>
      </c>
      <c r="H212" s="3">
        <f t="shared" si="1"/>
        <v>0.63999999998486601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211400.92</v>
      </c>
      <c r="D213" s="2">
        <f>'PR-RAS'!E217</f>
        <v>226056.85</v>
      </c>
      <c r="E213" s="2">
        <v>0</v>
      </c>
      <c r="F213" s="2">
        <v>0</v>
      </c>
      <c r="G213" s="3">
        <f t="shared" si="0"/>
        <v>140665.09943999999</v>
      </c>
      <c r="H213" s="3">
        <f t="shared" si="1"/>
        <v>0.22999999998137355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27.29</v>
      </c>
      <c r="D214" s="2">
        <f>'PR-RAS'!E218</f>
        <v>0</v>
      </c>
      <c r="E214" s="2">
        <v>0</v>
      </c>
      <c r="F214" s="2">
        <v>0</v>
      </c>
      <c r="G214" s="3">
        <f t="shared" si="0"/>
        <v>5.8127699999999995</v>
      </c>
      <c r="H214" s="3">
        <f t="shared" si="1"/>
        <v>0.28999999999999915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8844.83</v>
      </c>
      <c r="D215" s="2">
        <f>'PR-RAS'!E219</f>
        <v>14121.54</v>
      </c>
      <c r="E215" s="2">
        <v>0</v>
      </c>
      <c r="F215" s="2">
        <v>0</v>
      </c>
      <c r="G215" s="3">
        <f t="shared" si="0"/>
        <v>7936.8127400000003</v>
      </c>
      <c r="H215" s="3">
        <f t="shared" si="1"/>
        <v>0.62999999999919964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19638.57</v>
      </c>
      <c r="D216" s="2">
        <f>'PR-RAS'!E220</f>
        <v>87.86</v>
      </c>
      <c r="E216" s="2">
        <v>0</v>
      </c>
      <c r="F216" s="2">
        <v>0</v>
      </c>
      <c r="G216" s="3">
        <f t="shared" si="0"/>
        <v>4260.0723500000004</v>
      </c>
      <c r="H216" s="3">
        <f t="shared" si="1"/>
        <v>0.57000000000029161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2121153.0300000003</v>
      </c>
      <c r="D217" s="2">
        <f>'PR-RAS'!E221</f>
        <v>2103500.44</v>
      </c>
      <c r="E217" s="2">
        <v>0</v>
      </c>
      <c r="F217" s="2">
        <v>0</v>
      </c>
      <c r="G217" s="3">
        <f t="shared" si="0"/>
        <v>1366881.24456</v>
      </c>
      <c r="H217" s="3">
        <f t="shared" si="1"/>
        <v>0.47000000020489097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1298177.8400000001</v>
      </c>
      <c r="D218" s="2">
        <f>'PR-RAS'!E222</f>
        <v>1425547.05</v>
      </c>
      <c r="E218" s="2">
        <v>0</v>
      </c>
      <c r="F218" s="2">
        <v>0</v>
      </c>
      <c r="G218" s="3">
        <f t="shared" si="0"/>
        <v>900392.01098000014</v>
      </c>
      <c r="H218" s="3">
        <f t="shared" si="1"/>
        <v>0.2099999999627471</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1298177.8400000001</v>
      </c>
      <c r="D220" s="2">
        <f>'PR-RAS'!E224</f>
        <v>1425547.05</v>
      </c>
      <c r="E220" s="2">
        <v>0</v>
      </c>
      <c r="F220" s="2">
        <v>0</v>
      </c>
      <c r="G220" s="3">
        <f t="shared" si="0"/>
        <v>908690.55486000003</v>
      </c>
      <c r="H220" s="3">
        <f t="shared" si="1"/>
        <v>0.2099999999627471</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745849.31</v>
      </c>
      <c r="D221" s="2">
        <f>'PR-RAS'!E225</f>
        <v>677953.39</v>
      </c>
      <c r="E221" s="2">
        <v>0</v>
      </c>
      <c r="F221" s="2">
        <v>0</v>
      </c>
      <c r="G221" s="3">
        <f t="shared" si="0"/>
        <v>462386.33979999996</v>
      </c>
      <c r="H221" s="3">
        <f t="shared" si="1"/>
        <v>0.70000000006984919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441764.44</v>
      </c>
      <c r="D223" s="2">
        <f>'PR-RAS'!E227</f>
        <v>514983.71</v>
      </c>
      <c r="E223" s="2">
        <v>0</v>
      </c>
      <c r="F223" s="2">
        <v>0</v>
      </c>
      <c r="G223" s="3">
        <f t="shared" si="0"/>
        <v>326724.47292000003</v>
      </c>
      <c r="H223" s="3">
        <f t="shared" si="1"/>
        <v>0.72999999998137355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304084.87</v>
      </c>
      <c r="D224" s="2">
        <f>'PR-RAS'!E228</f>
        <v>162969.68</v>
      </c>
      <c r="E224" s="2">
        <v>0</v>
      </c>
      <c r="F224" s="2">
        <v>0</v>
      </c>
      <c r="G224" s="3">
        <f t="shared" si="0"/>
        <v>140495.40328999999</v>
      </c>
      <c r="H224" s="3">
        <f t="shared" si="1"/>
        <v>0.45000000001164153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77125.88</v>
      </c>
      <c r="D225" s="2">
        <f>'PR-RAS'!E229</f>
        <v>0</v>
      </c>
      <c r="E225" s="2">
        <v>0</v>
      </c>
      <c r="F225" s="2">
        <v>0</v>
      </c>
      <c r="G225" s="3">
        <f t="shared" si="0"/>
        <v>17276.197120000001</v>
      </c>
      <c r="H225" s="3">
        <f t="shared" si="1"/>
        <v>0.11999999999534339</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4541969.0299999993</v>
      </c>
      <c r="D226" s="2">
        <f>'PR-RAS'!E230</f>
        <v>4697535.93</v>
      </c>
      <c r="E226" s="2">
        <v>0</v>
      </c>
      <c r="F226" s="2">
        <v>0</v>
      </c>
      <c r="G226" s="3">
        <f t="shared" si="0"/>
        <v>3135834.2002499998</v>
      </c>
      <c r="H226" s="3">
        <f t="shared" si="1"/>
        <v>9.999999962747097E-2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81860.28</v>
      </c>
      <c r="D230" s="2">
        <f>'PR-RAS'!E234</f>
        <v>0</v>
      </c>
      <c r="E230" s="2">
        <v>0</v>
      </c>
      <c r="F230" s="2">
        <v>0</v>
      </c>
      <c r="G230" s="3">
        <f t="shared" si="0"/>
        <v>18746.004120000001</v>
      </c>
      <c r="H230" s="3">
        <f t="shared" si="1"/>
        <v>0.27999999999883585</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10622</v>
      </c>
      <c r="D231" s="2">
        <f>'PR-RAS'!E235</f>
        <v>0</v>
      </c>
      <c r="E231" s="2">
        <v>0</v>
      </c>
      <c r="F231" s="2">
        <v>0</v>
      </c>
      <c r="G231" s="3">
        <f t="shared" si="0"/>
        <v>2443.06</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71238.28</v>
      </c>
      <c r="D232" s="2">
        <f>'PR-RAS'!E236</f>
        <v>0</v>
      </c>
      <c r="E232" s="2">
        <v>0</v>
      </c>
      <c r="F232" s="2">
        <v>0</v>
      </c>
      <c r="G232" s="3">
        <f t="shared" si="0"/>
        <v>16456.042680000002</v>
      </c>
      <c r="H232" s="3">
        <f t="shared" si="1"/>
        <v>0.27999999999883585</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2656410.84</v>
      </c>
      <c r="D233" s="2">
        <f>'PR-RAS'!E237</f>
        <v>3100049.85</v>
      </c>
      <c r="E233" s="2">
        <v>0</v>
      </c>
      <c r="F233" s="2">
        <v>0</v>
      </c>
      <c r="G233" s="3">
        <f t="shared" si="0"/>
        <v>2054710.4452799999</v>
      </c>
      <c r="H233" s="3">
        <f t="shared" si="1"/>
        <v>0.31000000005587935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698659.08</v>
      </c>
      <c r="D234" s="2">
        <f>'PR-RAS'!E238</f>
        <v>1386629.24</v>
      </c>
      <c r="E234" s="2">
        <v>0</v>
      </c>
      <c r="F234" s="2">
        <v>0</v>
      </c>
      <c r="G234" s="3">
        <f t="shared" si="0"/>
        <v>808956.79148000001</v>
      </c>
      <c r="H234" s="3">
        <f t="shared" si="1"/>
        <v>0.31999999994877726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1957751.76</v>
      </c>
      <c r="D235" s="2">
        <f>'PR-RAS'!E239</f>
        <v>1713420.61</v>
      </c>
      <c r="E235" s="2">
        <v>0</v>
      </c>
      <c r="F235" s="2">
        <v>0</v>
      </c>
      <c r="G235" s="3">
        <f t="shared" si="0"/>
        <v>1259994.7573200001</v>
      </c>
      <c r="H235" s="3">
        <f t="shared" si="1"/>
        <v>0.62999999988824129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1119787.1499999999</v>
      </c>
      <c r="D242" s="2">
        <f>'PR-RAS'!E246</f>
        <v>1527697.02</v>
      </c>
      <c r="E242" s="2">
        <v>0</v>
      </c>
      <c r="F242" s="2">
        <v>0</v>
      </c>
      <c r="G242" s="3">
        <f t="shared" si="0"/>
        <v>1006218.6667899999</v>
      </c>
      <c r="H242" s="3">
        <f t="shared" si="1"/>
        <v>0.16999999992549419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951205.96</v>
      </c>
      <c r="D243" s="2">
        <f>'PR-RAS'!E247</f>
        <v>1448115.83</v>
      </c>
      <c r="E243" s="2">
        <v>0</v>
      </c>
      <c r="F243" s="2">
        <v>0</v>
      </c>
      <c r="G243" s="3">
        <f t="shared" si="0"/>
        <v>931079.90404000005</v>
      </c>
      <c r="H243" s="3">
        <f t="shared" si="1"/>
        <v>0.2099999999627471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168581.19</v>
      </c>
      <c r="D244" s="2">
        <f>'PR-RAS'!E248</f>
        <v>79581.19</v>
      </c>
      <c r="E244" s="2">
        <v>0</v>
      </c>
      <c r="F244" s="2">
        <v>0</v>
      </c>
      <c r="G244" s="3">
        <f t="shared" si="0"/>
        <v>79641.687510000003</v>
      </c>
      <c r="H244" s="3">
        <f t="shared" si="1"/>
        <v>0.38000000000465661</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683910.75999999989</v>
      </c>
      <c r="D250" s="2">
        <f>'PR-RAS'!E254</f>
        <v>69789.060000000012</v>
      </c>
      <c r="E250" s="2">
        <v>0</v>
      </c>
      <c r="F250" s="2">
        <v>0</v>
      </c>
      <c r="G250" s="3">
        <f t="shared" si="0"/>
        <v>205048.73111999998</v>
      </c>
      <c r="H250" s="3">
        <f t="shared" si="1"/>
        <v>0.3000000001193257</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651861.56999999995</v>
      </c>
      <c r="D251" s="2">
        <f>'PR-RAS'!E255</f>
        <v>68374.100000000006</v>
      </c>
      <c r="E251" s="2">
        <v>0</v>
      </c>
      <c r="F251" s="2">
        <v>0</v>
      </c>
      <c r="G251" s="3">
        <f t="shared" si="0"/>
        <v>197152.4425</v>
      </c>
      <c r="H251" s="3">
        <f t="shared" si="1"/>
        <v>0.53000000005704351</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32049.19</v>
      </c>
      <c r="D252" s="2">
        <f>'PR-RAS'!E256</f>
        <v>1414.96</v>
      </c>
      <c r="E252" s="2">
        <v>0</v>
      </c>
      <c r="F252" s="2">
        <v>0</v>
      </c>
      <c r="G252" s="3">
        <f t="shared" si="0"/>
        <v>8754.65661</v>
      </c>
      <c r="H252" s="3">
        <f t="shared" si="1"/>
        <v>0.22999999999865395</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6118214.6900000004</v>
      </c>
      <c r="D258" s="2">
        <f>'PR-RAS'!E262</f>
        <v>6890549.3499999996</v>
      </c>
      <c r="E258" s="2">
        <v>0</v>
      </c>
      <c r="F258" s="2">
        <v>0</v>
      </c>
      <c r="G258" s="3">
        <f t="shared" si="0"/>
        <v>5114123.5412300006</v>
      </c>
      <c r="H258" s="3">
        <f t="shared" si="1"/>
        <v>0.65999999921768904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6118214.6900000004</v>
      </c>
      <c r="D265" s="2">
        <f>'PR-RAS'!E269</f>
        <v>6890549.3499999996</v>
      </c>
      <c r="E265" s="2">
        <v>0</v>
      </c>
      <c r="F265" s="2">
        <v>0</v>
      </c>
      <c r="G265" s="3">
        <f t="shared" si="0"/>
        <v>5253418.73496</v>
      </c>
      <c r="H265" s="3">
        <f t="shared" si="1"/>
        <v>0.65999999921768904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610342.75</v>
      </c>
      <c r="D266" s="2">
        <f>'PR-RAS'!E270</f>
        <v>1031923.72</v>
      </c>
      <c r="E266" s="2">
        <v>0</v>
      </c>
      <c r="F266" s="2">
        <v>0</v>
      </c>
      <c r="G266" s="3">
        <f t="shared" si="0"/>
        <v>708660.40035000001</v>
      </c>
      <c r="H266" s="3">
        <f t="shared" si="1"/>
        <v>0.53000000002793968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5507871.9400000004</v>
      </c>
      <c r="D267" s="2">
        <f>'PR-RAS'!E271</f>
        <v>5858625.6299999999</v>
      </c>
      <c r="E267" s="2">
        <v>0</v>
      </c>
      <c r="F267" s="2">
        <v>0</v>
      </c>
      <c r="G267" s="3">
        <f t="shared" si="0"/>
        <v>4581882.7712000003</v>
      </c>
      <c r="H267" s="3">
        <f t="shared" si="1"/>
        <v>0.42999999970197678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4990606.2200000007</v>
      </c>
      <c r="D269" s="2">
        <f>'PR-RAS'!E273</f>
        <v>6707332.8399999999</v>
      </c>
      <c r="E269" s="2">
        <v>0</v>
      </c>
      <c r="F269" s="2">
        <v>0</v>
      </c>
      <c r="G269" s="3">
        <f t="shared" si="0"/>
        <v>4932612.8691999996</v>
      </c>
      <c r="H269" s="3">
        <f t="shared" si="1"/>
        <v>0.38000000081956387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3825146.74</v>
      </c>
      <c r="D270" s="2">
        <f>'PR-RAS'!E274</f>
        <v>5273834.67</v>
      </c>
      <c r="E270" s="2">
        <v>0</v>
      </c>
      <c r="F270" s="2">
        <v>0</v>
      </c>
      <c r="G270" s="3">
        <f t="shared" si="0"/>
        <v>3866287.5255200001</v>
      </c>
      <c r="H270" s="3">
        <f t="shared" si="1"/>
        <v>0.58999999985098839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3804425.89</v>
      </c>
      <c r="D271" s="2">
        <f>'PR-RAS'!E275</f>
        <v>5089764.17</v>
      </c>
      <c r="E271" s="2">
        <v>0</v>
      </c>
      <c r="F271" s="2">
        <v>0</v>
      </c>
      <c r="G271" s="3">
        <f t="shared" si="0"/>
        <v>3775667.6421000003</v>
      </c>
      <c r="H271" s="3">
        <f t="shared" si="1"/>
        <v>0.27999999979510903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20720.849999999999</v>
      </c>
      <c r="D272" s="2">
        <f>'PR-RAS'!E276</f>
        <v>20324.900000000001</v>
      </c>
      <c r="E272" s="2">
        <v>0</v>
      </c>
      <c r="F272" s="2">
        <v>0</v>
      </c>
      <c r="G272" s="3">
        <f t="shared" si="0"/>
        <v>16631.44615</v>
      </c>
      <c r="H272" s="3">
        <f t="shared" si="1"/>
        <v>0.25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163745.60000000001</v>
      </c>
      <c r="E273" s="2">
        <v>0</v>
      </c>
      <c r="F273" s="2">
        <v>0</v>
      </c>
      <c r="G273" s="3">
        <f t="shared" si="0"/>
        <v>89077.606400000004</v>
      </c>
      <c r="H273" s="3">
        <f t="shared" si="1"/>
        <v>0.39999999999417923</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1098090.29</v>
      </c>
      <c r="D274" s="2">
        <f>'PR-RAS'!E278</f>
        <v>1370658.28</v>
      </c>
      <c r="E274" s="2">
        <v>0</v>
      </c>
      <c r="F274" s="2">
        <v>0</v>
      </c>
      <c r="G274" s="3">
        <f t="shared" si="0"/>
        <v>1048158.0700500001</v>
      </c>
      <c r="H274" s="3">
        <f t="shared" si="1"/>
        <v>0.57000000006519258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1098090.29</v>
      </c>
      <c r="D275" s="2">
        <f>'PR-RAS'!E279</f>
        <v>1370658.28</v>
      </c>
      <c r="E275" s="2">
        <v>0</v>
      </c>
      <c r="F275" s="2">
        <v>0</v>
      </c>
      <c r="G275" s="3">
        <f t="shared" ref="G275:G528" si="12">(B275/1000)*(C275*1+D275*2)</f>
        <v>1051997.4769000001</v>
      </c>
      <c r="H275" s="3">
        <f t="shared" ref="H275:H528" si="13">ABS(C275-ROUND(C275,0))+ABS(D275-ROUND(D275,0))</f>
        <v>0.57000000006519258</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8369.19</v>
      </c>
      <c r="D279" s="2">
        <f>'PR-RAS'!E283</f>
        <v>3839.89</v>
      </c>
      <c r="E279" s="2">
        <v>0</v>
      </c>
      <c r="F279" s="2">
        <v>0</v>
      </c>
      <c r="G279" s="3">
        <f t="shared" si="12"/>
        <v>4461.6136600000009</v>
      </c>
      <c r="H279" s="3">
        <f t="shared" si="13"/>
        <v>0.30000000000063665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44.98</v>
      </c>
      <c r="D280" s="2">
        <f>'PR-RAS'!E284</f>
        <v>0</v>
      </c>
      <c r="E280" s="2">
        <v>0</v>
      </c>
      <c r="F280" s="2">
        <v>0</v>
      </c>
      <c r="G280" s="3">
        <f t="shared" si="12"/>
        <v>12.54942</v>
      </c>
      <c r="H280" s="3">
        <f t="shared" si="13"/>
        <v>2.0000000000003126E-2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2281.92</v>
      </c>
      <c r="D283" s="2">
        <f>'PR-RAS'!E287</f>
        <v>2373.89</v>
      </c>
      <c r="E283" s="2">
        <v>0</v>
      </c>
      <c r="F283" s="2">
        <v>0</v>
      </c>
      <c r="G283" s="3">
        <f t="shared" si="12"/>
        <v>1982.3753999999997</v>
      </c>
      <c r="H283" s="3">
        <f t="shared" si="13"/>
        <v>0.19000000000005457</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6042.29</v>
      </c>
      <c r="D284" s="2">
        <f>'PR-RAS'!E288</f>
        <v>1466</v>
      </c>
      <c r="E284" s="2">
        <v>0</v>
      </c>
      <c r="F284" s="2">
        <v>0</v>
      </c>
      <c r="G284" s="3">
        <f t="shared" si="12"/>
        <v>2539.7240700000002</v>
      </c>
      <c r="H284" s="3">
        <f t="shared" si="13"/>
        <v>0.28999999999996362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59000</v>
      </c>
      <c r="D285" s="2">
        <f>'PR-RAS'!E289</f>
        <v>59000</v>
      </c>
      <c r="E285" s="2">
        <v>0</v>
      </c>
      <c r="F285" s="2">
        <v>0</v>
      </c>
      <c r="G285" s="3">
        <f t="shared" si="12"/>
        <v>50267.999999999993</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59000</v>
      </c>
      <c r="D286" s="2">
        <f>'PR-RAS'!E290</f>
        <v>59000</v>
      </c>
      <c r="E286" s="2">
        <v>0</v>
      </c>
      <c r="F286" s="2">
        <v>0</v>
      </c>
      <c r="G286" s="3">
        <f t="shared" si="12"/>
        <v>50444.999999999993</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176930763.93000001</v>
      </c>
      <c r="D295" s="2">
        <f>'PR-RAS'!E299</f>
        <v>204626027.89999998</v>
      </c>
      <c r="E295" s="2">
        <v>0</v>
      </c>
      <c r="F295" s="2">
        <v>0</v>
      </c>
      <c r="G295" s="3">
        <f t="shared" si="12"/>
        <v>172337749.00062001</v>
      </c>
      <c r="H295" s="3">
        <f t="shared" si="13"/>
        <v>0.17000001668930054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26219532.669999987</v>
      </c>
      <c r="D296" s="2">
        <f>'PR-RAS'!E300</f>
        <v>15449515.140000045</v>
      </c>
      <c r="E296" s="2">
        <v>0</v>
      </c>
      <c r="F296" s="2">
        <v>0</v>
      </c>
      <c r="G296" s="3">
        <f t="shared" si="12"/>
        <v>16849976.070250023</v>
      </c>
      <c r="H296" s="3">
        <f t="shared" si="13"/>
        <v>0.47000005841255188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19884940.93</v>
      </c>
      <c r="D298" s="2">
        <f>'PR-RAS'!E302</f>
        <v>34154014.539999999</v>
      </c>
      <c r="E298" s="2">
        <v>0</v>
      </c>
      <c r="F298" s="2">
        <v>0</v>
      </c>
      <c r="G298" s="3">
        <f t="shared" si="12"/>
        <v>26193312.092969995</v>
      </c>
      <c r="H298" s="3">
        <f t="shared" si="13"/>
        <v>0.5300000011920929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8401713.6099999994</v>
      </c>
      <c r="D300" s="2">
        <f>'PR-RAS'!E304</f>
        <v>15216516.130000001</v>
      </c>
      <c r="E300" s="2">
        <v>0</v>
      </c>
      <c r="F300" s="2">
        <v>0</v>
      </c>
      <c r="G300" s="3">
        <f t="shared" si="12"/>
        <v>11611589.01513</v>
      </c>
      <c r="H300" s="3">
        <f t="shared" si="13"/>
        <v>0.52000000141561031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576054.6</v>
      </c>
      <c r="D301" s="2">
        <f>'PR-RAS'!E305</f>
        <v>655641.41</v>
      </c>
      <c r="E301" s="2">
        <v>0</v>
      </c>
      <c r="F301" s="2">
        <v>0</v>
      </c>
      <c r="G301" s="3">
        <f t="shared" si="12"/>
        <v>566201.22599999991</v>
      </c>
      <c r="H301" s="3">
        <f t="shared" si="13"/>
        <v>0.81000000005587935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5718724.1600000001</v>
      </c>
      <c r="D302" s="2">
        <f>'PR-RAS'!E306</f>
        <v>18197857.32</v>
      </c>
      <c r="E302" s="2">
        <v>0</v>
      </c>
      <c r="F302" s="2">
        <v>0</v>
      </c>
      <c r="G302" s="3">
        <f t="shared" si="12"/>
        <v>12676446.078799998</v>
      </c>
      <c r="H302" s="3">
        <f t="shared" si="13"/>
        <v>0.48000000044703484</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126737.91</v>
      </c>
      <c r="D303" s="2">
        <f>'PR-RAS'!E308</f>
        <v>392213.88</v>
      </c>
      <c r="E303" s="2">
        <v>0</v>
      </c>
      <c r="F303" s="2">
        <v>0</v>
      </c>
      <c r="G303" s="3">
        <f t="shared" si="12"/>
        <v>275172.03233999998</v>
      </c>
      <c r="H303" s="3">
        <f t="shared" si="13"/>
        <v>0.20999999999185093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38508.639999999999</v>
      </c>
      <c r="D304" s="2">
        <f>'PR-RAS'!E309</f>
        <v>276181.58</v>
      </c>
      <c r="E304" s="2">
        <v>0</v>
      </c>
      <c r="F304" s="2">
        <v>0</v>
      </c>
      <c r="G304" s="3">
        <f t="shared" si="12"/>
        <v>179034.15540000002</v>
      </c>
      <c r="H304" s="3">
        <f t="shared" si="13"/>
        <v>0.77999999998428393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38508.639999999999</v>
      </c>
      <c r="D305" s="2">
        <f>'PR-RAS'!E310</f>
        <v>276181.58</v>
      </c>
      <c r="E305" s="2">
        <v>0</v>
      </c>
      <c r="F305" s="2">
        <v>0</v>
      </c>
      <c r="G305" s="3">
        <f t="shared" si="12"/>
        <v>179625.02720000001</v>
      </c>
      <c r="H305" s="3">
        <f t="shared" si="13"/>
        <v>0.77999999998428393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38508.639999999999</v>
      </c>
      <c r="D306" s="2">
        <f>'PR-RAS'!E311</f>
        <v>276181.58</v>
      </c>
      <c r="E306" s="2">
        <v>0</v>
      </c>
      <c r="F306" s="2">
        <v>0</v>
      </c>
      <c r="G306" s="3">
        <f t="shared" si="12"/>
        <v>180215.899</v>
      </c>
      <c r="H306" s="3">
        <f t="shared" si="13"/>
        <v>0.77999999998428393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88229.27</v>
      </c>
      <c r="D316" s="2">
        <f>'PR-RAS'!E321</f>
        <v>116032.29999999999</v>
      </c>
      <c r="E316" s="2">
        <v>0</v>
      </c>
      <c r="F316" s="2">
        <v>0</v>
      </c>
      <c r="G316" s="3">
        <f t="shared" si="12"/>
        <v>100892.56905000001</v>
      </c>
      <c r="H316" s="3">
        <f t="shared" si="13"/>
        <v>0.569999999992433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6434.82</v>
      </c>
      <c r="D317" s="2">
        <f>'PR-RAS'!E322</f>
        <v>3714.9</v>
      </c>
      <c r="E317" s="2">
        <v>0</v>
      </c>
      <c r="F317" s="2">
        <v>0</v>
      </c>
      <c r="G317" s="3">
        <f t="shared" si="12"/>
        <v>4381.2199199999995</v>
      </c>
      <c r="H317" s="3">
        <f t="shared" si="13"/>
        <v>0.28000000000020009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6434.82</v>
      </c>
      <c r="D318" s="2">
        <f>'PR-RAS'!E323</f>
        <v>3714.9</v>
      </c>
      <c r="E318" s="2">
        <v>0</v>
      </c>
      <c r="F318" s="2">
        <v>0</v>
      </c>
      <c r="G318" s="3">
        <f t="shared" si="12"/>
        <v>4395.0845399999998</v>
      </c>
      <c r="H318" s="3">
        <f t="shared" si="13"/>
        <v>0.28000000000020009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14902.95</v>
      </c>
      <c r="D322" s="2">
        <f>'PR-RAS'!E327</f>
        <v>41320</v>
      </c>
      <c r="E322" s="2">
        <v>0</v>
      </c>
      <c r="F322" s="2">
        <v>0</v>
      </c>
      <c r="G322" s="3">
        <f t="shared" si="12"/>
        <v>31311.286950000002</v>
      </c>
      <c r="H322" s="3">
        <f t="shared" si="13"/>
        <v>4.9999999999272404E-2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13500</v>
      </c>
      <c r="D326" s="2">
        <f>'PR-RAS'!E331</f>
        <v>1000</v>
      </c>
      <c r="E326" s="2">
        <v>0</v>
      </c>
      <c r="F326" s="2">
        <v>0</v>
      </c>
      <c r="G326" s="3">
        <f t="shared" si="12"/>
        <v>5037.5</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9150</v>
      </c>
      <c r="E327" s="2">
        <v>0</v>
      </c>
      <c r="F327" s="2">
        <v>0</v>
      </c>
      <c r="G327" s="3">
        <f t="shared" si="12"/>
        <v>5965.8</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1402.95</v>
      </c>
      <c r="D329" s="2">
        <f>'PR-RAS'!E334</f>
        <v>31170</v>
      </c>
      <c r="E329" s="2">
        <v>0</v>
      </c>
      <c r="F329" s="2">
        <v>0</v>
      </c>
      <c r="G329" s="3">
        <f t="shared" si="12"/>
        <v>20907.687600000001</v>
      </c>
      <c r="H329" s="3">
        <f t="shared" si="13"/>
        <v>4.9999999999954525E-2</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66891.5</v>
      </c>
      <c r="D331" s="2">
        <f>'PR-RAS'!E336</f>
        <v>70997.399999999994</v>
      </c>
      <c r="E331" s="2">
        <v>0</v>
      </c>
      <c r="F331" s="2">
        <v>0</v>
      </c>
      <c r="G331" s="3">
        <f t="shared" si="12"/>
        <v>68932.479000000007</v>
      </c>
      <c r="H331" s="3">
        <f t="shared" si="13"/>
        <v>0.89999999999417923</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66891.5</v>
      </c>
      <c r="D332" s="2">
        <f>'PR-RAS'!E337</f>
        <v>70997.399999999994</v>
      </c>
      <c r="E332" s="2">
        <v>0</v>
      </c>
      <c r="F332" s="2">
        <v>0</v>
      </c>
      <c r="G332" s="3">
        <f t="shared" si="12"/>
        <v>69141.365300000005</v>
      </c>
      <c r="H332" s="3">
        <f t="shared" si="13"/>
        <v>0.89999999999417923</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17325732.640000001</v>
      </c>
      <c r="D355" s="2">
        <f>'PR-RAS'!E360</f>
        <v>24943329.34</v>
      </c>
      <c r="E355" s="2">
        <v>0</v>
      </c>
      <c r="F355" s="2">
        <v>0</v>
      </c>
      <c r="G355" s="3">
        <f t="shared" si="12"/>
        <v>23793186.527279995</v>
      </c>
      <c r="H355" s="3">
        <f t="shared" si="13"/>
        <v>0.69999999925494194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4059993.26</v>
      </c>
      <c r="D356" s="2">
        <f>'PR-RAS'!E361</f>
        <v>2997217.73</v>
      </c>
      <c r="E356" s="2">
        <v>0</v>
      </c>
      <c r="F356" s="2">
        <v>0</v>
      </c>
      <c r="G356" s="3">
        <f t="shared" si="12"/>
        <v>3569322.1955999993</v>
      </c>
      <c r="H356" s="3">
        <f t="shared" si="13"/>
        <v>0.52999999979510903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4059993.26</v>
      </c>
      <c r="D361" s="2">
        <f>'PR-RAS'!E366</f>
        <v>2997217.73</v>
      </c>
      <c r="E361" s="2">
        <v>0</v>
      </c>
      <c r="F361" s="2">
        <v>0</v>
      </c>
      <c r="G361" s="3">
        <f t="shared" si="12"/>
        <v>3619594.3391999993</v>
      </c>
      <c r="H361" s="3">
        <f t="shared" si="13"/>
        <v>0.52999999979510903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38182.769999999997</v>
      </c>
      <c r="D364" s="2">
        <f>'PR-RAS'!E369</f>
        <v>77141.279999999999</v>
      </c>
      <c r="E364" s="2">
        <v>0</v>
      </c>
      <c r="F364" s="2">
        <v>0</v>
      </c>
      <c r="G364" s="3">
        <f t="shared" si="12"/>
        <v>69864.914789999995</v>
      </c>
      <c r="H364" s="3">
        <f t="shared" si="13"/>
        <v>0.51000000000203727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3819015.96</v>
      </c>
      <c r="D365" s="2">
        <f>'PR-RAS'!E370</f>
        <v>2676418.27</v>
      </c>
      <c r="E365" s="2">
        <v>0</v>
      </c>
      <c r="F365" s="2">
        <v>0</v>
      </c>
      <c r="G365" s="3">
        <f t="shared" si="12"/>
        <v>3338554.31</v>
      </c>
      <c r="H365" s="3">
        <f t="shared" si="13"/>
        <v>0.31000000005587935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202794.53</v>
      </c>
      <c r="D367" s="2">
        <f>'PR-RAS'!E372</f>
        <v>243658.18</v>
      </c>
      <c r="E367" s="2">
        <v>0</v>
      </c>
      <c r="F367" s="2">
        <v>0</v>
      </c>
      <c r="G367" s="3">
        <f t="shared" si="12"/>
        <v>252580.58574000001</v>
      </c>
      <c r="H367" s="3">
        <f t="shared" si="13"/>
        <v>0.64999999999417923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9720679.4199999999</v>
      </c>
      <c r="D368" s="2">
        <f>'PR-RAS'!E373</f>
        <v>9082778.9199999999</v>
      </c>
      <c r="E368" s="2">
        <v>0</v>
      </c>
      <c r="F368" s="2">
        <v>0</v>
      </c>
      <c r="G368" s="3">
        <f t="shared" si="12"/>
        <v>10234249.074419999</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2870262.04</v>
      </c>
      <c r="D369" s="2">
        <f>'PR-RAS'!E374</f>
        <v>2463428.7000000002</v>
      </c>
      <c r="E369" s="2">
        <v>0</v>
      </c>
      <c r="F369" s="2">
        <v>0</v>
      </c>
      <c r="G369" s="3">
        <f t="shared" si="12"/>
        <v>2869339.9539200002</v>
      </c>
      <c r="H369" s="3">
        <f t="shared" si="13"/>
        <v>0.33999999985098839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2870262.04</v>
      </c>
      <c r="D371" s="2">
        <f>'PR-RAS'!E376</f>
        <v>2452981.2000000002</v>
      </c>
      <c r="E371" s="2">
        <v>0</v>
      </c>
      <c r="F371" s="2">
        <v>0</v>
      </c>
      <c r="G371" s="3">
        <f t="shared" si="12"/>
        <v>2877203.0427999999</v>
      </c>
      <c r="H371" s="3">
        <f t="shared" si="13"/>
        <v>0.24000000022351742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10447.5</v>
      </c>
      <c r="E373" s="2">
        <v>0</v>
      </c>
      <c r="F373" s="2">
        <v>0</v>
      </c>
      <c r="G373" s="3">
        <f t="shared" si="12"/>
        <v>7772.94</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3123136.96</v>
      </c>
      <c r="D374" s="2">
        <f>'PR-RAS'!E379</f>
        <v>2909601.18</v>
      </c>
      <c r="E374" s="2">
        <v>0</v>
      </c>
      <c r="F374" s="2">
        <v>0</v>
      </c>
      <c r="G374" s="3">
        <f t="shared" si="12"/>
        <v>3335492.5663600001</v>
      </c>
      <c r="H374" s="3">
        <f t="shared" si="13"/>
        <v>0.22000000020489097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1162761.3</v>
      </c>
      <c r="D375" s="2">
        <f>'PR-RAS'!E380</f>
        <v>656217.14</v>
      </c>
      <c r="E375" s="2">
        <v>0</v>
      </c>
      <c r="F375" s="2">
        <v>0</v>
      </c>
      <c r="G375" s="3">
        <f t="shared" si="12"/>
        <v>925723.14691999997</v>
      </c>
      <c r="H375" s="3">
        <f t="shared" si="13"/>
        <v>0.44000000006053597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16021.15</v>
      </c>
      <c r="D376" s="2">
        <f>'PR-RAS'!E381</f>
        <v>72622.600000000006</v>
      </c>
      <c r="E376" s="2">
        <v>0</v>
      </c>
      <c r="F376" s="2">
        <v>0</v>
      </c>
      <c r="G376" s="3">
        <f t="shared" si="12"/>
        <v>60474.881250000006</v>
      </c>
      <c r="H376" s="3">
        <f t="shared" si="13"/>
        <v>0.54999999999381544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100385.34</v>
      </c>
      <c r="D377" s="2">
        <f>'PR-RAS'!E382</f>
        <v>160122.39000000001</v>
      </c>
      <c r="E377" s="2">
        <v>0</v>
      </c>
      <c r="F377" s="2">
        <v>0</v>
      </c>
      <c r="G377" s="3">
        <f t="shared" si="12"/>
        <v>158156.92512</v>
      </c>
      <c r="H377" s="3">
        <f t="shared" si="13"/>
        <v>0.73000000001047738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1376330.78</v>
      </c>
      <c r="D378" s="2">
        <f>'PR-RAS'!E383</f>
        <v>1365240.18</v>
      </c>
      <c r="E378" s="2">
        <v>0</v>
      </c>
      <c r="F378" s="2">
        <v>0</v>
      </c>
      <c r="G378" s="3">
        <f t="shared" si="12"/>
        <v>1548267.7997799998</v>
      </c>
      <c r="H378" s="3">
        <f t="shared" si="13"/>
        <v>0.39999999990686774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34088.339999999997</v>
      </c>
      <c r="D379" s="2">
        <f>'PR-RAS'!E384</f>
        <v>52773.69</v>
      </c>
      <c r="E379" s="2">
        <v>0</v>
      </c>
      <c r="F379" s="2">
        <v>0</v>
      </c>
      <c r="G379" s="3">
        <f t="shared" si="12"/>
        <v>52782.302159999999</v>
      </c>
      <c r="H379" s="3">
        <f t="shared" si="13"/>
        <v>0.64999999999417923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28287.94</v>
      </c>
      <c r="D380" s="2">
        <f>'PR-RAS'!E385</f>
        <v>74125.429999999993</v>
      </c>
      <c r="E380" s="2">
        <v>0</v>
      </c>
      <c r="F380" s="2">
        <v>0</v>
      </c>
      <c r="G380" s="3">
        <f t="shared" si="12"/>
        <v>66908.205199999997</v>
      </c>
      <c r="H380" s="3">
        <f t="shared" si="13"/>
        <v>0.48999999999432475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405262.11</v>
      </c>
      <c r="D381" s="2">
        <f>'PR-RAS'!E386</f>
        <v>528499.75</v>
      </c>
      <c r="E381" s="2">
        <v>0</v>
      </c>
      <c r="F381" s="2">
        <v>0</v>
      </c>
      <c r="G381" s="3">
        <f t="shared" si="12"/>
        <v>555659.4118</v>
      </c>
      <c r="H381" s="3">
        <f t="shared" si="13"/>
        <v>0.35999999998603016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2748882.29</v>
      </c>
      <c r="D383" s="2">
        <f>'PR-RAS'!E388</f>
        <v>3105673.86</v>
      </c>
      <c r="E383" s="2">
        <v>0</v>
      </c>
      <c r="F383" s="2">
        <v>0</v>
      </c>
      <c r="G383" s="3">
        <f t="shared" si="12"/>
        <v>3422807.8638200001</v>
      </c>
      <c r="H383" s="3">
        <f t="shared" si="13"/>
        <v>0.43000000016763806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2748882.29</v>
      </c>
      <c r="D384" s="2">
        <f>'PR-RAS'!E389</f>
        <v>3103373.86</v>
      </c>
      <c r="E384" s="2">
        <v>0</v>
      </c>
      <c r="F384" s="2">
        <v>0</v>
      </c>
      <c r="G384" s="3">
        <f t="shared" si="12"/>
        <v>3430006.2938299999</v>
      </c>
      <c r="H384" s="3">
        <f t="shared" si="13"/>
        <v>0.43000000016763806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2300</v>
      </c>
      <c r="E386" s="2">
        <v>0</v>
      </c>
      <c r="F386" s="2">
        <v>0</v>
      </c>
      <c r="G386" s="3">
        <f t="shared" si="12"/>
        <v>1771</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323305.31</v>
      </c>
      <c r="D388" s="2">
        <f>'PR-RAS'!E393</f>
        <v>316686.52</v>
      </c>
      <c r="E388" s="2">
        <v>0</v>
      </c>
      <c r="F388" s="2">
        <v>0</v>
      </c>
      <c r="G388" s="3">
        <f t="shared" si="12"/>
        <v>370234.52145000006</v>
      </c>
      <c r="H388" s="3">
        <f t="shared" si="13"/>
        <v>0.78999999997904524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185941.12</v>
      </c>
      <c r="D389" s="2">
        <f>'PR-RAS'!E394</f>
        <v>150438.20000000001</v>
      </c>
      <c r="E389" s="2">
        <v>0</v>
      </c>
      <c r="F389" s="2">
        <v>0</v>
      </c>
      <c r="G389" s="3">
        <f t="shared" si="12"/>
        <v>188885.19776000001</v>
      </c>
      <c r="H389" s="3">
        <f t="shared" si="13"/>
        <v>0.32000000000698492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13.27</v>
      </c>
      <c r="D390" s="2">
        <f>'PR-RAS'!E395</f>
        <v>0</v>
      </c>
      <c r="E390" s="2">
        <v>0</v>
      </c>
      <c r="F390" s="2">
        <v>0</v>
      </c>
      <c r="G390" s="3">
        <f t="shared" si="12"/>
        <v>5.1620299999999997</v>
      </c>
      <c r="H390" s="3">
        <f t="shared" si="13"/>
        <v>0.26999999999999957</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137350.92000000001</v>
      </c>
      <c r="D391" s="2">
        <f>'PR-RAS'!E396</f>
        <v>166248.32000000001</v>
      </c>
      <c r="E391" s="2">
        <v>0</v>
      </c>
      <c r="F391" s="2">
        <v>0</v>
      </c>
      <c r="G391" s="3">
        <f t="shared" si="12"/>
        <v>183240.54840000003</v>
      </c>
      <c r="H391" s="3">
        <f t="shared" si="13"/>
        <v>0.39999999999417923</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655092.81999999995</v>
      </c>
      <c r="D396" s="2">
        <f>'PR-RAS'!E401</f>
        <v>287388.65999999997</v>
      </c>
      <c r="E396" s="2">
        <v>0</v>
      </c>
      <c r="F396" s="2">
        <v>0</v>
      </c>
      <c r="G396" s="3">
        <f t="shared" si="12"/>
        <v>485798.70529999997</v>
      </c>
      <c r="H396" s="3">
        <f t="shared" si="13"/>
        <v>0.52000000007683411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655092.81999999995</v>
      </c>
      <c r="D398" s="2">
        <f>'PR-RAS'!E403</f>
        <v>287388.65999999997</v>
      </c>
      <c r="E398" s="2">
        <v>0</v>
      </c>
      <c r="F398" s="2">
        <v>0</v>
      </c>
      <c r="G398" s="3">
        <f t="shared" si="12"/>
        <v>488258.44558</v>
      </c>
      <c r="H398" s="3">
        <f t="shared" si="13"/>
        <v>0.52000000007683411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3545059.96</v>
      </c>
      <c r="D407" s="2">
        <f>'PR-RAS'!E412</f>
        <v>12863332.689999999</v>
      </c>
      <c r="E407" s="2">
        <v>0</v>
      </c>
      <c r="F407" s="2">
        <v>0</v>
      </c>
      <c r="G407" s="3">
        <f t="shared" si="12"/>
        <v>11884320.48804</v>
      </c>
      <c r="H407" s="3">
        <f t="shared" si="13"/>
        <v>0.35000000055879354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3527915.96</v>
      </c>
      <c r="D408" s="2">
        <f>'PR-RAS'!E413</f>
        <v>12841117.33</v>
      </c>
      <c r="E408" s="2">
        <v>0</v>
      </c>
      <c r="F408" s="2">
        <v>0</v>
      </c>
      <c r="G408" s="3">
        <f t="shared" si="12"/>
        <v>11888531.302339999</v>
      </c>
      <c r="H408" s="3">
        <f t="shared" si="13"/>
        <v>0.37000000011175871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17144</v>
      </c>
      <c r="D409" s="2">
        <f>'PR-RAS'!E414</f>
        <v>22215.360000000001</v>
      </c>
      <c r="E409" s="2">
        <v>0</v>
      </c>
      <c r="F409" s="2">
        <v>0</v>
      </c>
      <c r="G409" s="3">
        <f t="shared" si="12"/>
        <v>25122.48576</v>
      </c>
      <c r="H409" s="3">
        <f t="shared" si="13"/>
        <v>0.36000000000058208</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17198994.73</v>
      </c>
      <c r="D413" s="2">
        <f>'PR-RAS'!E418</f>
        <v>24551115.460000001</v>
      </c>
      <c r="E413" s="2">
        <v>0</v>
      </c>
      <c r="F413" s="2">
        <v>0</v>
      </c>
      <c r="G413" s="3">
        <f t="shared" si="12"/>
        <v>27316104.967800003</v>
      </c>
      <c r="H413" s="3">
        <f t="shared" si="13"/>
        <v>0.73000000044703484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2485588.73</v>
      </c>
      <c r="D415" s="2">
        <f>'PR-RAS'!E420</f>
        <v>7643995.9100000001</v>
      </c>
      <c r="E415" s="2">
        <v>0</v>
      </c>
      <c r="F415" s="2">
        <v>0</v>
      </c>
      <c r="G415" s="3">
        <f t="shared" si="12"/>
        <v>7358262.3476999998</v>
      </c>
      <c r="H415" s="3">
        <f t="shared" si="13"/>
        <v>0.35999999986961484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14326.43</v>
      </c>
      <c r="D416" s="2">
        <f>'PR-RAS'!E421</f>
        <v>43389.78</v>
      </c>
      <c r="E416" s="2">
        <v>0</v>
      </c>
      <c r="F416" s="2">
        <v>0</v>
      </c>
      <c r="G416" s="3">
        <f t="shared" si="12"/>
        <v>41958.985849999997</v>
      </c>
      <c r="H416" s="3">
        <f t="shared" si="13"/>
        <v>0.65000000000145519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203277034.50999999</v>
      </c>
      <c r="D417" s="2">
        <f>'PR-RAS'!E422</f>
        <v>220467756.92000002</v>
      </c>
      <c r="E417" s="2">
        <v>0</v>
      </c>
      <c r="F417" s="2">
        <v>0</v>
      </c>
      <c r="G417" s="3">
        <f t="shared" si="12"/>
        <v>267992420.11359999</v>
      </c>
      <c r="H417" s="3">
        <f t="shared" si="13"/>
        <v>0.56999999284744263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194256496.56999999</v>
      </c>
      <c r="D418" s="2">
        <f>'PR-RAS'!E423</f>
        <v>229569357.23999998</v>
      </c>
      <c r="E418" s="2">
        <v>0</v>
      </c>
      <c r="F418" s="2">
        <v>0</v>
      </c>
      <c r="G418" s="3">
        <f t="shared" si="12"/>
        <v>272465803.00784999</v>
      </c>
      <c r="H418" s="3">
        <f t="shared" si="13"/>
        <v>0.66999998688697815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9020537.9399999976</v>
      </c>
      <c r="D419" s="2">
        <f>'PR-RAS'!E424</f>
        <v>0</v>
      </c>
      <c r="E419" s="2">
        <v>0</v>
      </c>
      <c r="F419" s="2">
        <v>0</v>
      </c>
      <c r="G419" s="3">
        <f t="shared" si="12"/>
        <v>3770584.8589199986</v>
      </c>
      <c r="H419" s="3">
        <f t="shared" si="13"/>
        <v>6.0000002384185791E-2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9101600.319999963</v>
      </c>
      <c r="E420" s="2">
        <v>0</v>
      </c>
      <c r="F420" s="2">
        <v>0</v>
      </c>
      <c r="G420" s="3">
        <f t="shared" si="12"/>
        <v>7627141.0681599686</v>
      </c>
      <c r="H420" s="3">
        <f t="shared" si="13"/>
        <v>0.31999996304512024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17399352.199999999</v>
      </c>
      <c r="D421" s="2">
        <f>'PR-RAS'!E426</f>
        <v>26510018.629999999</v>
      </c>
      <c r="E421" s="2">
        <v>0</v>
      </c>
      <c r="F421" s="2">
        <v>0</v>
      </c>
      <c r="G421" s="3">
        <f t="shared" si="12"/>
        <v>29576143.573199995</v>
      </c>
      <c r="H421" s="3">
        <f t="shared" si="13"/>
        <v>0.57000000029802322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8416040.0399999991</v>
      </c>
      <c r="D423" s="2">
        <f>'PR-RAS'!E428</f>
        <v>15259905.91</v>
      </c>
      <c r="E423" s="2">
        <v>0</v>
      </c>
      <c r="F423" s="2">
        <v>0</v>
      </c>
      <c r="G423" s="3">
        <f t="shared" si="12"/>
        <v>16430929.484919999</v>
      </c>
      <c r="H423" s="3">
        <f t="shared" si="13"/>
        <v>0.12999999895691872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7540877.3300000001</v>
      </c>
      <c r="D424" s="2">
        <f>'PR-RAS'!E430</f>
        <v>8413881.1600000001</v>
      </c>
      <c r="E424" s="2">
        <v>0</v>
      </c>
      <c r="F424" s="2">
        <v>0</v>
      </c>
      <c r="G424" s="3">
        <f t="shared" si="12"/>
        <v>10307934.57195</v>
      </c>
      <c r="H424" s="3">
        <f t="shared" si="13"/>
        <v>0.49000000022351742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2036260.03</v>
      </c>
      <c r="D425" s="2">
        <f>'PR-RAS'!E431</f>
        <v>1784599.73</v>
      </c>
      <c r="E425" s="2">
        <v>0</v>
      </c>
      <c r="F425" s="2">
        <v>0</v>
      </c>
      <c r="G425" s="3">
        <f t="shared" si="12"/>
        <v>2376714.8237600001</v>
      </c>
      <c r="H425" s="3">
        <f t="shared" si="13"/>
        <v>0.30000000004656613</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5987.26</v>
      </c>
      <c r="D431" s="2">
        <f>'PR-RAS'!E437</f>
        <v>192.77</v>
      </c>
      <c r="E431" s="2">
        <v>0</v>
      </c>
      <c r="F431" s="2">
        <v>0</v>
      </c>
      <c r="G431" s="3">
        <f t="shared" si="12"/>
        <v>2740.3040000000001</v>
      </c>
      <c r="H431" s="3">
        <f t="shared" si="13"/>
        <v>0.49000000000020805</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5987.26</v>
      </c>
      <c r="D432" s="2">
        <f>'PR-RAS'!E438</f>
        <v>192.77</v>
      </c>
      <c r="E432" s="2">
        <v>0</v>
      </c>
      <c r="F432" s="2">
        <v>0</v>
      </c>
      <c r="G432" s="3">
        <f t="shared" si="12"/>
        <v>2746.6768000000002</v>
      </c>
      <c r="H432" s="3">
        <f t="shared" si="13"/>
        <v>0.49000000000020805</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135651.99</v>
      </c>
      <c r="D439" s="2">
        <f>'PR-RAS'!E445</f>
        <v>0</v>
      </c>
      <c r="E439" s="2">
        <v>0</v>
      </c>
      <c r="F439" s="2">
        <v>0</v>
      </c>
      <c r="G439" s="3">
        <f t="shared" si="12"/>
        <v>59415.571619999995</v>
      </c>
      <c r="H439" s="3">
        <f t="shared" si="13"/>
        <v>1.0000000009313226E-2</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135651.99</v>
      </c>
      <c r="D440" s="2">
        <f>'PR-RAS'!E446</f>
        <v>0</v>
      </c>
      <c r="E440" s="2">
        <v>0</v>
      </c>
      <c r="F440" s="2">
        <v>0</v>
      </c>
      <c r="G440" s="3">
        <f t="shared" si="12"/>
        <v>59551.223609999994</v>
      </c>
      <c r="H440" s="3">
        <f t="shared" si="13"/>
        <v>1.0000000009313226E-2</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1277011.81</v>
      </c>
      <c r="D446" s="2">
        <f>'PR-RAS'!E452</f>
        <v>1784406.96</v>
      </c>
      <c r="E446" s="2">
        <v>0</v>
      </c>
      <c r="F446" s="2">
        <v>0</v>
      </c>
      <c r="G446" s="3">
        <f t="shared" si="12"/>
        <v>2156392.4498500004</v>
      </c>
      <c r="H446" s="3">
        <f t="shared" si="13"/>
        <v>0.22999999998137355</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1277011.81</v>
      </c>
      <c r="D448" s="2">
        <f>'PR-RAS'!E454</f>
        <v>1784406.96</v>
      </c>
      <c r="E448" s="2">
        <v>0</v>
      </c>
      <c r="F448" s="2">
        <v>0</v>
      </c>
      <c r="G448" s="3">
        <f t="shared" si="12"/>
        <v>2166084.1013100003</v>
      </c>
      <c r="H448" s="3">
        <f t="shared" si="13"/>
        <v>0.22999999998137355</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617608.97</v>
      </c>
      <c r="D459" s="2">
        <f>'PR-RAS'!E465</f>
        <v>0</v>
      </c>
      <c r="E459" s="2">
        <v>0</v>
      </c>
      <c r="F459" s="2">
        <v>0</v>
      </c>
      <c r="G459" s="3">
        <f t="shared" si="12"/>
        <v>282864.90826</v>
      </c>
      <c r="H459" s="3">
        <f t="shared" si="13"/>
        <v>3.0000000027939677E-2</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36215.42</v>
      </c>
      <c r="D473" s="2">
        <f>'PR-RAS'!E479</f>
        <v>0</v>
      </c>
      <c r="E473" s="2">
        <v>0</v>
      </c>
      <c r="F473" s="2">
        <v>0</v>
      </c>
      <c r="G473" s="3">
        <f t="shared" si="12"/>
        <v>17093.678239999997</v>
      </c>
      <c r="H473" s="3">
        <f t="shared" si="13"/>
        <v>0.41999999999825377</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36215.42</v>
      </c>
      <c r="D478" s="2">
        <f>'PR-RAS'!E484</f>
        <v>0</v>
      </c>
      <c r="E478" s="2">
        <v>0</v>
      </c>
      <c r="F478" s="2">
        <v>0</v>
      </c>
      <c r="G478" s="3">
        <f t="shared" si="12"/>
        <v>17274.75534</v>
      </c>
      <c r="H478" s="3">
        <f t="shared" si="13"/>
        <v>0.41999999999825377</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5468401.8799999999</v>
      </c>
      <c r="D485" s="2">
        <f>'PR-RAS'!E491</f>
        <v>6629281.4299999997</v>
      </c>
      <c r="E485" s="2">
        <v>0</v>
      </c>
      <c r="F485" s="2">
        <v>0</v>
      </c>
      <c r="G485" s="3">
        <f t="shared" si="12"/>
        <v>9063850.9341599997</v>
      </c>
      <c r="H485" s="3">
        <f t="shared" si="13"/>
        <v>0.54999999981373549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5468401.8799999999</v>
      </c>
      <c r="D496" s="2">
        <f>'PR-RAS'!E502</f>
        <v>6629281.4299999997</v>
      </c>
      <c r="E496" s="2">
        <v>0</v>
      </c>
      <c r="F496" s="2">
        <v>0</v>
      </c>
      <c r="G496" s="3">
        <f t="shared" si="12"/>
        <v>9269847.5462999996</v>
      </c>
      <c r="H496" s="3">
        <f t="shared" si="13"/>
        <v>0.54999999981373549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5468401.8799999999</v>
      </c>
      <c r="D497" s="2">
        <f>'PR-RAS'!E503</f>
        <v>6629281.4299999997</v>
      </c>
      <c r="E497" s="2">
        <v>0</v>
      </c>
      <c r="F497" s="2">
        <v>0</v>
      </c>
      <c r="G497" s="3">
        <f t="shared" si="12"/>
        <v>9288574.5110399984</v>
      </c>
      <c r="H497" s="3">
        <f t="shared" si="13"/>
        <v>0.54999999981373549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5543370.1300000008</v>
      </c>
      <c r="D529" s="2">
        <f>'PR-RAS'!E535</f>
        <v>4660998.41</v>
      </c>
      <c r="E529" s="2">
        <v>0</v>
      </c>
      <c r="F529" s="2">
        <v>0</v>
      </c>
      <c r="G529" s="3">
        <f t="shared" ref="G529:G836" si="14">(B529/1000)*(C529*1+D529*2)</f>
        <v>7848913.7496000007</v>
      </c>
      <c r="H529" s="3">
        <f t="shared" ref="H529:H836" si="15">ABS(C529-ROUND(C529,0))+ABS(D529-ROUND(D529,0))</f>
        <v>0.54000000096857548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3796107.24</v>
      </c>
      <c r="D530" s="2">
        <f>'PR-RAS'!E536</f>
        <v>2911328.08</v>
      </c>
      <c r="E530" s="2">
        <v>0</v>
      </c>
      <c r="F530" s="2">
        <v>0</v>
      </c>
      <c r="G530" s="3">
        <f t="shared" si="14"/>
        <v>5088325.8386000004</v>
      </c>
      <c r="H530" s="3">
        <f t="shared" si="15"/>
        <v>0.32000000029802322</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3228293.91</v>
      </c>
      <c r="D551" s="2">
        <f>'PR-RAS'!E557</f>
        <v>2911328.08</v>
      </c>
      <c r="E551" s="2">
        <v>0</v>
      </c>
      <c r="F551" s="2">
        <v>0</v>
      </c>
      <c r="G551" s="3">
        <f t="shared" si="14"/>
        <v>4978022.5385000007</v>
      </c>
      <c r="H551" s="3">
        <f t="shared" si="15"/>
        <v>0.16999999992549419</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3228293.91</v>
      </c>
      <c r="D552" s="2">
        <f>'PR-RAS'!E558</f>
        <v>2911328.08</v>
      </c>
      <c r="E552" s="2">
        <v>0</v>
      </c>
      <c r="F552" s="2">
        <v>0</v>
      </c>
      <c r="G552" s="3">
        <f t="shared" si="14"/>
        <v>4987073.488570001</v>
      </c>
      <c r="H552" s="3">
        <f t="shared" si="15"/>
        <v>0.16999999992549419</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567813.32999999996</v>
      </c>
      <c r="D564" s="2">
        <f>'PR-RAS'!E570</f>
        <v>0</v>
      </c>
      <c r="E564" s="2">
        <v>0</v>
      </c>
      <c r="F564" s="2">
        <v>0</v>
      </c>
      <c r="G564" s="3">
        <f t="shared" si="14"/>
        <v>319678.90478999994</v>
      </c>
      <c r="H564" s="3">
        <f t="shared" si="15"/>
        <v>0.32999999995809048</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1747262.8900000001</v>
      </c>
      <c r="D591" s="2">
        <f>'PR-RAS'!E597</f>
        <v>1749670.3299999998</v>
      </c>
      <c r="E591" s="2">
        <v>0</v>
      </c>
      <c r="F591" s="2">
        <v>0</v>
      </c>
      <c r="G591" s="3">
        <f t="shared" si="14"/>
        <v>3095496.0944999997</v>
      </c>
      <c r="H591" s="3">
        <f t="shared" si="15"/>
        <v>0.43999999971129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221204.63</v>
      </c>
      <c r="D597" s="2">
        <f>'PR-RAS'!E603</f>
        <v>241942.56</v>
      </c>
      <c r="E597" s="2">
        <v>0</v>
      </c>
      <c r="F597" s="2">
        <v>0</v>
      </c>
      <c r="G597" s="3">
        <f t="shared" si="14"/>
        <v>420233.49099999998</v>
      </c>
      <c r="H597" s="3">
        <f t="shared" si="15"/>
        <v>0.80999999999767169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221204.63</v>
      </c>
      <c r="D598" s="2">
        <f>'PR-RAS'!E604</f>
        <v>241942.56</v>
      </c>
      <c r="E598" s="2">
        <v>0</v>
      </c>
      <c r="F598" s="2">
        <v>0</v>
      </c>
      <c r="G598" s="3">
        <f t="shared" si="14"/>
        <v>420938.58074999996</v>
      </c>
      <c r="H598" s="3">
        <f t="shared" si="15"/>
        <v>0.80999999999767169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997802.4</v>
      </c>
      <c r="D603" s="2">
        <f>'PR-RAS'!E609</f>
        <v>999380.33</v>
      </c>
      <c r="E603" s="2">
        <v>0</v>
      </c>
      <c r="F603" s="2">
        <v>0</v>
      </c>
      <c r="G603" s="3">
        <f t="shared" si="14"/>
        <v>1803930.96212</v>
      </c>
      <c r="H603" s="3">
        <f t="shared" si="15"/>
        <v>0.72999999998137355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997802.4</v>
      </c>
      <c r="D604" s="2">
        <f>'PR-RAS'!E610</f>
        <v>999380.33</v>
      </c>
      <c r="E604" s="2">
        <v>0</v>
      </c>
      <c r="F604" s="2">
        <v>0</v>
      </c>
      <c r="G604" s="3">
        <f t="shared" si="14"/>
        <v>1806927.5251799999</v>
      </c>
      <c r="H604" s="3">
        <f t="shared" si="15"/>
        <v>0.72999999998137355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528255.86</v>
      </c>
      <c r="D615" s="2">
        <f>'PR-RAS'!E621</f>
        <v>508347.44</v>
      </c>
      <c r="E615" s="2">
        <v>0</v>
      </c>
      <c r="F615" s="2">
        <v>0</v>
      </c>
      <c r="G615" s="3">
        <f t="shared" si="14"/>
        <v>948599.75436000002</v>
      </c>
      <c r="H615" s="3">
        <f t="shared" si="15"/>
        <v>0.58000000001629815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528255.86</v>
      </c>
      <c r="D616" s="2">
        <f>'PR-RAS'!E622</f>
        <v>508347.44</v>
      </c>
      <c r="E616" s="2">
        <v>0</v>
      </c>
      <c r="F616" s="2">
        <v>0</v>
      </c>
      <c r="G616" s="3">
        <f t="shared" si="14"/>
        <v>950144.70510000002</v>
      </c>
      <c r="H616" s="3">
        <f t="shared" si="15"/>
        <v>0.58000000001629815</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1997507.1999999993</v>
      </c>
      <c r="D633" s="2">
        <f>'PR-RAS'!E639</f>
        <v>3752882.75</v>
      </c>
      <c r="E633" s="2">
        <v>0</v>
      </c>
      <c r="F633" s="2">
        <v>0</v>
      </c>
      <c r="G633" s="3">
        <f t="shared" si="14"/>
        <v>6006068.3463999992</v>
      </c>
      <c r="H633" s="3">
        <f t="shared" si="15"/>
        <v>0.44999999925494194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1047872.88</v>
      </c>
      <c r="D635" s="2">
        <f>'PR-RAS'!E641</f>
        <v>3164889.04</v>
      </c>
      <c r="E635" s="2">
        <v>0</v>
      </c>
      <c r="F635" s="2">
        <v>0</v>
      </c>
      <c r="G635" s="3">
        <f t="shared" si="14"/>
        <v>4677430.7086399999</v>
      </c>
      <c r="H635" s="3">
        <f t="shared" si="15"/>
        <v>0.16000000003259629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210817911.84</v>
      </c>
      <c r="D637" s="2">
        <f>'PR-RAS'!E643</f>
        <v>228881638.08000001</v>
      </c>
      <c r="E637" s="2">
        <v>0</v>
      </c>
      <c r="F637" s="2">
        <v>0</v>
      </c>
      <c r="G637" s="3">
        <f t="shared" si="14"/>
        <v>425217635.56800002</v>
      </c>
      <c r="H637" s="3">
        <f t="shared" si="15"/>
        <v>0.24000000953674316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199799866.69999999</v>
      </c>
      <c r="D638" s="2">
        <f>'PR-RAS'!E644</f>
        <v>234230355.64999998</v>
      </c>
      <c r="E638" s="2">
        <v>0</v>
      </c>
      <c r="F638" s="2">
        <v>0</v>
      </c>
      <c r="G638" s="3">
        <f t="shared" si="14"/>
        <v>425681988.18599999</v>
      </c>
      <c r="H638" s="3">
        <f t="shared" si="15"/>
        <v>0.65000003576278687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11018045.140000015</v>
      </c>
      <c r="D639" s="2">
        <f>'PR-RAS'!E645</f>
        <v>0</v>
      </c>
      <c r="E639" s="2">
        <v>0</v>
      </c>
      <c r="F639" s="2">
        <v>0</v>
      </c>
      <c r="G639" s="3">
        <f t="shared" si="14"/>
        <v>7029512.7993200105</v>
      </c>
      <c r="H639" s="3">
        <f t="shared" si="15"/>
        <v>0.14000001549720764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5348717.569999963</v>
      </c>
      <c r="E640" s="2">
        <v>0</v>
      </c>
      <c r="F640" s="2">
        <v>0</v>
      </c>
      <c r="G640" s="3">
        <f t="shared" si="14"/>
        <v>6835661.0544599527</v>
      </c>
      <c r="H640" s="3">
        <f t="shared" si="15"/>
        <v>0.43000003695487976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18447225.079999998</v>
      </c>
      <c r="D641" s="2">
        <f>'PR-RAS'!E647</f>
        <v>29674907.669999998</v>
      </c>
      <c r="E641" s="2">
        <v>0</v>
      </c>
      <c r="F641" s="2">
        <v>0</v>
      </c>
      <c r="G641" s="3">
        <f t="shared" si="14"/>
        <v>49790105.868799992</v>
      </c>
      <c r="H641" s="3">
        <f t="shared" si="15"/>
        <v>0.41000000014901161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29465270.220000014</v>
      </c>
      <c r="D643" s="2">
        <f>'PR-RAS'!E649</f>
        <v>24326190.100000035</v>
      </c>
      <c r="E643" s="2">
        <v>0</v>
      </c>
      <c r="F643" s="2">
        <v>0</v>
      </c>
      <c r="G643" s="3">
        <f t="shared" si="14"/>
        <v>50151531.569640048</v>
      </c>
      <c r="H643" s="3">
        <f t="shared" si="15"/>
        <v>0.3200000487267971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6656755.5499999998</v>
      </c>
      <c r="D645" s="2">
        <f>'PR-RAS'!E651</f>
        <v>721120.57</v>
      </c>
      <c r="E645" s="2">
        <v>0</v>
      </c>
      <c r="F645" s="2">
        <v>0</v>
      </c>
      <c r="G645" s="3">
        <f t="shared" si="14"/>
        <v>5215753.8683599997</v>
      </c>
      <c r="H645" s="3">
        <f t="shared" si="15"/>
        <v>0.88000000023748726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26719488.050000001</v>
      </c>
      <c r="D646" s="2">
        <f>'PR-RAS'!E653</f>
        <v>40953624.609999999</v>
      </c>
      <c r="E646" s="2">
        <v>0</v>
      </c>
      <c r="F646" s="2">
        <v>0</v>
      </c>
      <c r="G646" s="3">
        <f t="shared" si="14"/>
        <v>70064245.53915</v>
      </c>
      <c r="H646" s="3">
        <f t="shared" si="15"/>
        <v>0.44000000134110451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248580417.75</v>
      </c>
      <c r="D647" s="2">
        <f>'PR-RAS'!E654</f>
        <v>264019475.94</v>
      </c>
      <c r="E647" s="2">
        <v>0</v>
      </c>
      <c r="F647" s="2">
        <v>0</v>
      </c>
      <c r="G647" s="3">
        <f t="shared" si="14"/>
        <v>501696112.78097999</v>
      </c>
      <c r="H647" s="3">
        <f t="shared" si="15"/>
        <v>0.31000000238418579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235013421.05000001</v>
      </c>
      <c r="D648" s="2">
        <f>'PR-RAS'!E655</f>
        <v>257331878.13999999</v>
      </c>
      <c r="E648" s="2">
        <v>0</v>
      </c>
      <c r="F648" s="2">
        <v>0</v>
      </c>
      <c r="G648" s="3">
        <f t="shared" si="14"/>
        <v>485041133.73250997</v>
      </c>
      <c r="H648" s="3">
        <f t="shared" si="15"/>
        <v>0.18999999761581421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40286484.75</v>
      </c>
      <c r="D649" s="2">
        <f>'PR-RAS'!E656</f>
        <v>47641222.410000026</v>
      </c>
      <c r="E649" s="2">
        <v>0</v>
      </c>
      <c r="F649" s="2">
        <v>0</v>
      </c>
      <c r="G649" s="3">
        <f t="shared" si="14"/>
        <v>87848666.361360043</v>
      </c>
      <c r="H649" s="3">
        <f t="shared" si="15"/>
        <v>0.6600000262260437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320</v>
      </c>
      <c r="D650" s="2">
        <f>'PR-RAS'!E657</f>
        <v>339</v>
      </c>
      <c r="E650" s="2">
        <v>0</v>
      </c>
      <c r="F650" s="2">
        <v>0</v>
      </c>
      <c r="G650" s="3">
        <f t="shared" si="14"/>
        <v>647.702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4126</v>
      </c>
      <c r="D651" s="2">
        <f>'PR-RAS'!E658</f>
        <v>4214</v>
      </c>
      <c r="E651" s="2">
        <v>0</v>
      </c>
      <c r="F651" s="2">
        <v>0</v>
      </c>
      <c r="G651" s="3">
        <f t="shared" si="14"/>
        <v>8160.1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303</v>
      </c>
      <c r="D652" s="2">
        <f>'PR-RAS'!E659</f>
        <v>325</v>
      </c>
      <c r="E652" s="2">
        <v>0</v>
      </c>
      <c r="F652" s="2">
        <v>0</v>
      </c>
      <c r="G652" s="3">
        <f t="shared" si="14"/>
        <v>620.40300000000002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3595</v>
      </c>
      <c r="D653" s="2">
        <f>'PR-RAS'!E660</f>
        <v>3664</v>
      </c>
      <c r="E653" s="2">
        <v>0</v>
      </c>
      <c r="F653" s="2">
        <v>0</v>
      </c>
      <c r="G653" s="3">
        <f t="shared" si="14"/>
        <v>7121.7960000000003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6948926.9000000004</v>
      </c>
      <c r="D654" s="2">
        <f>'PR-RAS'!E661</f>
        <v>8314720.9900000002</v>
      </c>
      <c r="E654" s="2">
        <v>0</v>
      </c>
      <c r="F654" s="2">
        <v>0</v>
      </c>
      <c r="G654" s="3">
        <f t="shared" si="14"/>
        <v>15396674.878640002</v>
      </c>
      <c r="H654" s="3">
        <f t="shared" si="15"/>
        <v>0.10999999940395355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2589241.7400000002</v>
      </c>
      <c r="E656" s="2">
        <v>0</v>
      </c>
      <c r="F656" s="2">
        <v>0</v>
      </c>
      <c r="G656" s="3">
        <f t="shared" ref="G656:G657" si="16">(B656/1000)*(C656*1+D656*2)</f>
        <v>3391906.6794000003</v>
      </c>
      <c r="H656" s="3">
        <f t="shared" ref="H656:H657" si="17">ABS(C656-ROUND(C656,0))+ABS(D656-ROUND(D656,0))</f>
        <v>0.25999999977648258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2908902.13</v>
      </c>
      <c r="D658" s="2">
        <f>'PR-RAS'!E665</f>
        <v>3270205.46</v>
      </c>
      <c r="E658" s="2">
        <v>0</v>
      </c>
      <c r="F658" s="2">
        <v>0</v>
      </c>
      <c r="G658" s="3">
        <f t="shared" si="14"/>
        <v>6208198.6738500008</v>
      </c>
      <c r="H658" s="3">
        <f t="shared" si="15"/>
        <v>0.58999999985098839</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202094.63</v>
      </c>
      <c r="D659" s="2">
        <f>'PR-RAS'!E666</f>
        <v>225901.23</v>
      </c>
      <c r="E659" s="2">
        <v>0</v>
      </c>
      <c r="F659" s="2">
        <v>0</v>
      </c>
      <c r="G659" s="3">
        <f>(B659/1000)*(C659*1+D659*2)</f>
        <v>430264.28522000008</v>
      </c>
      <c r="H659" s="3">
        <f>ABS(C659-ROUND(C659,0))+ABS(D659-ROUND(D659,0))</f>
        <v>0.60000000000582077</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5342855.09</v>
      </c>
      <c r="D662" s="2">
        <f>'PR-RAS'!E669</f>
        <v>5673430.6500000004</v>
      </c>
      <c r="E662" s="2">
        <v>0</v>
      </c>
      <c r="F662" s="2">
        <v>0</v>
      </c>
      <c r="G662" s="3">
        <f t="shared" si="14"/>
        <v>11031902.533790002</v>
      </c>
      <c r="H662" s="3">
        <f t="shared" si="15"/>
        <v>0.43999999947845936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3016.98</v>
      </c>
      <c r="E663" s="2">
        <v>0</v>
      </c>
      <c r="F663" s="2">
        <v>0</v>
      </c>
      <c r="G663" s="3">
        <f t="shared" si="14"/>
        <v>3994.4815200000003</v>
      </c>
      <c r="H663" s="3">
        <f t="shared" si="15"/>
        <v>1.999999999998181E-2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860901.81</v>
      </c>
      <c r="D664" s="2">
        <f>'PR-RAS'!E671</f>
        <v>692191.1</v>
      </c>
      <c r="E664" s="2">
        <v>0</v>
      </c>
      <c r="F664" s="2">
        <v>0</v>
      </c>
      <c r="G664" s="3">
        <f t="shared" si="14"/>
        <v>1488623.2986299999</v>
      </c>
      <c r="H664" s="3">
        <f t="shared" si="15"/>
        <v>0.28999999992083758</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167445.32</v>
      </c>
      <c r="D665" s="2">
        <f>'PR-RAS'!E672</f>
        <v>196171.57</v>
      </c>
      <c r="E665" s="2">
        <v>0</v>
      </c>
      <c r="F665" s="2">
        <v>0</v>
      </c>
      <c r="G665" s="3">
        <f t="shared" si="14"/>
        <v>371699.53743999999</v>
      </c>
      <c r="H665" s="3">
        <f t="shared" si="15"/>
        <v>0.75</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34500</v>
      </c>
      <c r="D666" s="2">
        <f>'PR-RAS'!E673</f>
        <v>170132.4</v>
      </c>
      <c r="E666" s="2">
        <v>0</v>
      </c>
      <c r="F666" s="2">
        <v>0</v>
      </c>
      <c r="G666" s="3">
        <f t="shared" si="14"/>
        <v>249218.592</v>
      </c>
      <c r="H666" s="3">
        <f t="shared" si="15"/>
        <v>0.39999999999417923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300000</v>
      </c>
      <c r="D668" s="2">
        <f>'PR-RAS'!E675</f>
        <v>0</v>
      </c>
      <c r="E668" s="2">
        <v>0</v>
      </c>
      <c r="F668" s="2">
        <v>0</v>
      </c>
      <c r="G668" s="3">
        <f t="shared" si="14"/>
        <v>200100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476929.35</v>
      </c>
      <c r="D670" s="2">
        <f>'PR-RAS'!E677</f>
        <v>67283.25</v>
      </c>
      <c r="E670" s="2">
        <v>0</v>
      </c>
      <c r="F670" s="2">
        <v>0</v>
      </c>
      <c r="G670" s="3">
        <f t="shared" si="14"/>
        <v>409090.72365</v>
      </c>
      <c r="H670" s="3">
        <f t="shared" si="15"/>
        <v>0.59999999997671694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134857.38</v>
      </c>
      <c r="D671" s="2">
        <f>'PR-RAS'!E678</f>
        <v>57670.49</v>
      </c>
      <c r="E671" s="2">
        <v>0</v>
      </c>
      <c r="F671" s="2">
        <v>0</v>
      </c>
      <c r="G671" s="3">
        <f t="shared" si="14"/>
        <v>167632.90119999999</v>
      </c>
      <c r="H671" s="3">
        <f t="shared" si="15"/>
        <v>0.87000000000261934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27972.5</v>
      </c>
      <c r="D672" s="2">
        <f>'PR-RAS'!E679</f>
        <v>65743.02</v>
      </c>
      <c r="E672" s="2">
        <v>0</v>
      </c>
      <c r="F672" s="2">
        <v>0</v>
      </c>
      <c r="G672" s="3">
        <f t="shared" si="14"/>
        <v>106996.68034000001</v>
      </c>
      <c r="H672" s="3">
        <f t="shared" si="15"/>
        <v>0.52000000000407454</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988204.73</v>
      </c>
      <c r="D674" s="2">
        <f>'PR-RAS'!E681</f>
        <v>0</v>
      </c>
      <c r="E674" s="2">
        <v>0</v>
      </c>
      <c r="F674" s="2">
        <v>0</v>
      </c>
      <c r="G674" s="3">
        <f t="shared" si="14"/>
        <v>665061.78329000005</v>
      </c>
      <c r="H674" s="3">
        <f t="shared" si="15"/>
        <v>0.27000000001862645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52985137.810000002</v>
      </c>
      <c r="D676" s="2">
        <f>'PR-RAS'!E683</f>
        <v>60257892.700000003</v>
      </c>
      <c r="E676" s="2">
        <v>0</v>
      </c>
      <c r="F676" s="2">
        <v>0</v>
      </c>
      <c r="G676" s="3">
        <f t="shared" si="14"/>
        <v>117113123.16675001</v>
      </c>
      <c r="H676" s="3">
        <f t="shared" si="15"/>
        <v>0.48999999463558197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6910337.6799999997</v>
      </c>
      <c r="D677" s="2">
        <f>'PR-RAS'!E684</f>
        <v>5542158.8600000003</v>
      </c>
      <c r="E677" s="2">
        <v>0</v>
      </c>
      <c r="F677" s="2">
        <v>0</v>
      </c>
      <c r="G677" s="3">
        <f t="shared" si="14"/>
        <v>12164387.0504</v>
      </c>
      <c r="H677" s="3">
        <f t="shared" si="15"/>
        <v>0.4599999999627471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170381.14</v>
      </c>
      <c r="D678" s="2">
        <f>'PR-RAS'!E685</f>
        <v>183736.87</v>
      </c>
      <c r="E678" s="2">
        <v>0</v>
      </c>
      <c r="F678" s="2">
        <v>0</v>
      </c>
      <c r="G678" s="3">
        <f t="shared" si="14"/>
        <v>364127.75376000005</v>
      </c>
      <c r="H678" s="3">
        <f t="shared" si="15"/>
        <v>0.27000000001862645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123775.67</v>
      </c>
      <c r="D679" s="2">
        <f>'PR-RAS'!E686</f>
        <v>832149.78</v>
      </c>
      <c r="E679" s="2">
        <v>0</v>
      </c>
      <c r="F679" s="2">
        <v>0</v>
      </c>
      <c r="G679" s="3">
        <f t="shared" si="14"/>
        <v>1212315.0059400001</v>
      </c>
      <c r="H679" s="3">
        <f t="shared" si="15"/>
        <v>0.54999999997380655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3553900.64</v>
      </c>
      <c r="D695" s="2">
        <f>'PR-RAS'!E702</f>
        <v>1602005.79</v>
      </c>
      <c r="E695" s="2">
        <v>0</v>
      </c>
      <c r="F695" s="2">
        <v>0</v>
      </c>
      <c r="G695" s="3">
        <f t="shared" si="14"/>
        <v>4689991.0806799997</v>
      </c>
      <c r="H695" s="3">
        <f t="shared" si="15"/>
        <v>0.56999999983236194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75691.460000000006</v>
      </c>
      <c r="D696" s="2">
        <f>'PR-RAS'!E703</f>
        <v>34404.83</v>
      </c>
      <c r="E696" s="2">
        <v>0</v>
      </c>
      <c r="F696" s="2">
        <v>0</v>
      </c>
      <c r="G696" s="3">
        <f t="shared" si="14"/>
        <v>100428.2784</v>
      </c>
      <c r="H696" s="3">
        <f t="shared" si="15"/>
        <v>0.63000000000465661</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24799.7</v>
      </c>
      <c r="D697" s="2">
        <f>'PR-RAS'!E704</f>
        <v>39357.699999999997</v>
      </c>
      <c r="E697" s="2">
        <v>0</v>
      </c>
      <c r="F697" s="2">
        <v>0</v>
      </c>
      <c r="G697" s="3">
        <f t="shared" si="14"/>
        <v>72046.50959999999</v>
      </c>
      <c r="H697" s="3">
        <f t="shared" si="15"/>
        <v>0.60000000000218279</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1171040.93</v>
      </c>
      <c r="D698" s="2">
        <f>'PR-RAS'!E705</f>
        <v>776140.12</v>
      </c>
      <c r="E698" s="2">
        <v>0</v>
      </c>
      <c r="F698" s="2">
        <v>0</v>
      </c>
      <c r="G698" s="3">
        <f t="shared" si="14"/>
        <v>1898154.8554899998</v>
      </c>
      <c r="H698" s="3">
        <f t="shared" si="15"/>
        <v>0.19000000006053597</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1593234.21</v>
      </c>
      <c r="D699" s="2">
        <f>'PR-RAS'!E706</f>
        <v>1972358.75</v>
      </c>
      <c r="E699" s="2">
        <v>0</v>
      </c>
      <c r="F699" s="2">
        <v>0</v>
      </c>
      <c r="G699" s="3">
        <f t="shared" si="14"/>
        <v>3865490.2935799998</v>
      </c>
      <c r="H699" s="3">
        <f t="shared" si="15"/>
        <v>0.4599999999627471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22456.15</v>
      </c>
      <c r="D700" s="2">
        <f>'PR-RAS'!E707</f>
        <v>0</v>
      </c>
      <c r="E700" s="2">
        <v>0</v>
      </c>
      <c r="F700" s="2">
        <v>0</v>
      </c>
      <c r="G700" s="3">
        <f t="shared" si="14"/>
        <v>15696.84885</v>
      </c>
      <c r="H700" s="3">
        <f t="shared" si="15"/>
        <v>0.15000000000145519</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1479</v>
      </c>
      <c r="E702" s="2">
        <v>0</v>
      </c>
      <c r="F702" s="2">
        <v>0</v>
      </c>
      <c r="G702" s="3">
        <f t="shared" si="14"/>
        <v>2073.558</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83964.69</v>
      </c>
      <c r="E704" s="2">
        <v>0</v>
      </c>
      <c r="F704" s="2">
        <v>0</v>
      </c>
      <c r="G704" s="3">
        <f t="shared" ref="G704:G707" si="20">(B704/1000)*(C704*1+D704*2)</f>
        <v>118054.35414</v>
      </c>
      <c r="H704" s="3">
        <f t="shared" ref="H704:H707" si="21">ABS(C704-ROUND(C704,0))+ABS(D704-ROUND(D704,0))</f>
        <v>0.30999999999767169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5699889.6900000004</v>
      </c>
      <c r="D717" s="2">
        <f>'PR-RAS'!E724</f>
        <v>5478637.1900000004</v>
      </c>
      <c r="E717" s="2">
        <v>0</v>
      </c>
      <c r="F717" s="2">
        <v>0</v>
      </c>
      <c r="G717" s="3">
        <f t="shared" si="14"/>
        <v>11926529.47412</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74539.37</v>
      </c>
      <c r="D719" s="2">
        <f>'PR-RAS'!E726</f>
        <v>182257.45</v>
      </c>
      <c r="E719" s="2">
        <v>0</v>
      </c>
      <c r="F719" s="2">
        <v>0</v>
      </c>
      <c r="G719" s="3">
        <f t="shared" si="14"/>
        <v>315240.96586</v>
      </c>
      <c r="H719" s="3">
        <f t="shared" si="15"/>
        <v>0.82000000000698492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205327.48</v>
      </c>
      <c r="D725" s="2">
        <f>'PR-RAS'!E732</f>
        <v>251894.12</v>
      </c>
      <c r="E725" s="2">
        <v>0</v>
      </c>
      <c r="F725" s="2">
        <v>0</v>
      </c>
      <c r="G725" s="3">
        <f t="shared" si="14"/>
        <v>513399.78127999994</v>
      </c>
      <c r="H725" s="3">
        <f t="shared" si="15"/>
        <v>0.60000000000582077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184645.5</v>
      </c>
      <c r="D726" s="2">
        <f>'PR-RAS'!E733</f>
        <v>256973.72</v>
      </c>
      <c r="E726" s="2">
        <v>0</v>
      </c>
      <c r="F726" s="2">
        <v>0</v>
      </c>
      <c r="G726" s="3">
        <f t="shared" si="14"/>
        <v>506479.88149999996</v>
      </c>
      <c r="H726" s="3">
        <f t="shared" si="15"/>
        <v>0.77999999999883585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3082795.2</v>
      </c>
      <c r="D727" s="2">
        <f>'PR-RAS'!E734</f>
        <v>3261482.42</v>
      </c>
      <c r="E727" s="2">
        <v>0</v>
      </c>
      <c r="F727" s="2">
        <v>0</v>
      </c>
      <c r="G727" s="3">
        <f t="shared" si="14"/>
        <v>6973781.7890399992</v>
      </c>
      <c r="H727" s="3">
        <f t="shared" si="15"/>
        <v>0.62000000011175871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1651.18</v>
      </c>
      <c r="D728" s="2">
        <f>'PR-RAS'!E735</f>
        <v>39967.86</v>
      </c>
      <c r="E728" s="2">
        <v>0</v>
      </c>
      <c r="F728" s="2">
        <v>0</v>
      </c>
      <c r="G728" s="3">
        <f t="shared" si="14"/>
        <v>59313.676299999992</v>
      </c>
      <c r="H728" s="3">
        <f t="shared" si="15"/>
        <v>0.31999999999948159</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144635.07999999999</v>
      </c>
      <c r="D729" s="2">
        <f>'PR-RAS'!E736</f>
        <v>246887.28</v>
      </c>
      <c r="E729" s="2">
        <v>0</v>
      </c>
      <c r="F729" s="2">
        <v>0</v>
      </c>
      <c r="G729" s="3">
        <f t="shared" si="14"/>
        <v>464762.21792000002</v>
      </c>
      <c r="H729" s="3">
        <f t="shared" si="15"/>
        <v>0.35999999998603016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97703.78</v>
      </c>
      <c r="D730" s="2">
        <f>'PR-RAS'!E737</f>
        <v>177809.71</v>
      </c>
      <c r="E730" s="2">
        <v>0</v>
      </c>
      <c r="F730" s="2">
        <v>0</v>
      </c>
      <c r="G730" s="3">
        <f t="shared" si="14"/>
        <v>330472.61279999994</v>
      </c>
      <c r="H730" s="3">
        <f t="shared" si="15"/>
        <v>0.51000000000931323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931285.79</v>
      </c>
      <c r="D731" s="2">
        <f>'PR-RAS'!E738</f>
        <v>1019663.2</v>
      </c>
      <c r="E731" s="2">
        <v>0</v>
      </c>
      <c r="F731" s="2">
        <v>0</v>
      </c>
      <c r="G731" s="3">
        <f t="shared" si="14"/>
        <v>2168546.8986999998</v>
      </c>
      <c r="H731" s="3">
        <f t="shared" si="15"/>
        <v>0.40999999991618097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394959.91</v>
      </c>
      <c r="D732" s="2">
        <f>'PR-RAS'!E739</f>
        <v>495626.08</v>
      </c>
      <c r="E732" s="2">
        <v>0</v>
      </c>
      <c r="F732" s="2">
        <v>0</v>
      </c>
      <c r="G732" s="3">
        <f t="shared" si="14"/>
        <v>1013321.0231700001</v>
      </c>
      <c r="H732" s="3">
        <f t="shared" si="15"/>
        <v>0.17000000004190952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150593.25</v>
      </c>
      <c r="D733" s="2">
        <f>'PR-RAS'!E740</f>
        <v>176145.42</v>
      </c>
      <c r="E733" s="2">
        <v>0</v>
      </c>
      <c r="F733" s="2">
        <v>0</v>
      </c>
      <c r="G733" s="3">
        <f t="shared" si="14"/>
        <v>368111.15388</v>
      </c>
      <c r="H733" s="3">
        <f t="shared" si="15"/>
        <v>0.67000000001280569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197929.02</v>
      </c>
      <c r="D734" s="2">
        <f>'PR-RAS'!E741</f>
        <v>183075.02</v>
      </c>
      <c r="E734" s="2">
        <v>0</v>
      </c>
      <c r="F734" s="2">
        <v>0</v>
      </c>
      <c r="G734" s="3">
        <f t="shared" si="14"/>
        <v>413469.95097999997</v>
      </c>
      <c r="H734" s="3">
        <f t="shared" si="15"/>
        <v>3.9999999979045242E-2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193940.37</v>
      </c>
      <c r="D735" s="2">
        <f>'PR-RAS'!E742</f>
        <v>201956.38</v>
      </c>
      <c r="E735" s="2">
        <v>0</v>
      </c>
      <c r="F735" s="2">
        <v>0</v>
      </c>
      <c r="G735" s="3">
        <f t="shared" si="14"/>
        <v>438824.19741999998</v>
      </c>
      <c r="H735" s="3">
        <f t="shared" si="15"/>
        <v>0.75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17926.95</v>
      </c>
      <c r="E736" s="2">
        <v>0</v>
      </c>
      <c r="F736" s="2">
        <v>0</v>
      </c>
      <c r="G736" s="3">
        <f t="shared" ref="G736:G737" si="28">(B736/1000)*(C736*1+D736*2)</f>
        <v>26352.6165</v>
      </c>
      <c r="H736" s="3">
        <f t="shared" ref="H736:H737" si="29">ABS(C736-ROUND(C736,0))+ABS(D736-ROUND(D736,0))</f>
        <v>4.9999999999272404E-2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159252.17000000001</v>
      </c>
      <c r="E737" s="2">
        <v>0</v>
      </c>
      <c r="F737" s="2">
        <v>0</v>
      </c>
      <c r="G737" s="3">
        <f t="shared" si="28"/>
        <v>234419.19424000001</v>
      </c>
      <c r="H737" s="3">
        <f t="shared" si="29"/>
        <v>0.17000000001280569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242574.24</v>
      </c>
      <c r="D750" s="2">
        <f>'PR-RAS'!E757</f>
        <v>242574.24</v>
      </c>
      <c r="E750" s="2">
        <v>0</v>
      </c>
      <c r="F750" s="2">
        <v>0</v>
      </c>
      <c r="G750" s="3">
        <f t="shared" si="14"/>
        <v>545064.31727999996</v>
      </c>
      <c r="H750" s="3">
        <f t="shared" si="15"/>
        <v>0.47999999998137355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286132.68</v>
      </c>
      <c r="D753" s="2">
        <f>'PR-RAS'!E760</f>
        <v>285744.74</v>
      </c>
      <c r="E753" s="2">
        <v>0</v>
      </c>
      <c r="F753" s="2">
        <v>0</v>
      </c>
      <c r="G753" s="3">
        <f t="shared" si="14"/>
        <v>644931.86431999994</v>
      </c>
      <c r="H753" s="3">
        <f t="shared" si="15"/>
        <v>0.58000000001629815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2.36</v>
      </c>
      <c r="E755" s="2">
        <v>0</v>
      </c>
      <c r="F755" s="2">
        <v>0</v>
      </c>
      <c r="G755" s="3">
        <f t="shared" si="14"/>
        <v>3.5588799999999998</v>
      </c>
      <c r="H755" s="3">
        <f t="shared" si="15"/>
        <v>0.35999999999999988</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595.91999999999996</v>
      </c>
      <c r="E759" s="2">
        <v>0</v>
      </c>
      <c r="F759" s="2">
        <v>0</v>
      </c>
      <c r="G759" s="3">
        <f t="shared" si="14"/>
        <v>903.41471999999999</v>
      </c>
      <c r="H759" s="3">
        <f t="shared" si="15"/>
        <v>8.0000000000040927E-2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142564.04999999999</v>
      </c>
      <c r="D770" s="2">
        <f>'PR-RAS'!E777</f>
        <v>3500</v>
      </c>
      <c r="E770" s="2">
        <v>0</v>
      </c>
      <c r="F770" s="2">
        <v>0</v>
      </c>
      <c r="G770" s="3">
        <f t="shared" si="14"/>
        <v>115014.75444999999</v>
      </c>
      <c r="H770" s="3">
        <f t="shared" si="15"/>
        <v>4.9999999988358468E-2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161520.82</v>
      </c>
      <c r="D771" s="2">
        <f>'PR-RAS'!E778</f>
        <v>159469.68</v>
      </c>
      <c r="E771" s="2">
        <v>0</v>
      </c>
      <c r="F771" s="2">
        <v>0</v>
      </c>
      <c r="G771" s="3">
        <f t="shared" si="14"/>
        <v>369954.33860000002</v>
      </c>
      <c r="H771" s="3">
        <f t="shared" si="15"/>
        <v>0.5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225652.47</v>
      </c>
      <c r="D774" s="2">
        <f>'PR-RAS'!E781</f>
        <v>523608.28</v>
      </c>
      <c r="E774" s="2">
        <v>0</v>
      </c>
      <c r="F774" s="2">
        <v>0</v>
      </c>
      <c r="G774" s="3">
        <f t="shared" si="14"/>
        <v>983927.76019000006</v>
      </c>
      <c r="H774" s="3">
        <f t="shared" si="15"/>
        <v>0.75000000002910383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444754.28</v>
      </c>
      <c r="D775" s="2">
        <f>'PR-RAS'!E782</f>
        <v>856608.96</v>
      </c>
      <c r="E775" s="2">
        <v>0</v>
      </c>
      <c r="F775" s="2">
        <v>0</v>
      </c>
      <c r="G775" s="3">
        <f t="shared" si="14"/>
        <v>1670270.4828000001</v>
      </c>
      <c r="H775" s="3">
        <f t="shared" si="15"/>
        <v>0.32000000006519258</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28252.33</v>
      </c>
      <c r="D778" s="2">
        <f>'PR-RAS'!E785</f>
        <v>6412</v>
      </c>
      <c r="E778" s="2">
        <v>0</v>
      </c>
      <c r="F778" s="2">
        <v>0</v>
      </c>
      <c r="G778" s="3">
        <f t="shared" si="14"/>
        <v>31916.308410000001</v>
      </c>
      <c r="H778" s="3">
        <f t="shared" si="15"/>
        <v>0.33000000000174623</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225000</v>
      </c>
      <c r="D779" s="2">
        <f>'PR-RAS'!E786</f>
        <v>50000</v>
      </c>
      <c r="E779" s="2">
        <v>0</v>
      </c>
      <c r="F779" s="2">
        <v>0</v>
      </c>
      <c r="G779" s="3">
        <f t="shared" si="14"/>
        <v>252850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564015.97</v>
      </c>
      <c r="D781" s="2">
        <f>'PR-RAS'!E788</f>
        <v>438970.98</v>
      </c>
      <c r="E781" s="2">
        <v>0</v>
      </c>
      <c r="F781" s="2">
        <v>0</v>
      </c>
      <c r="G781" s="3">
        <f t="shared" si="14"/>
        <v>1124727.1854000001</v>
      </c>
      <c r="H781" s="3">
        <f t="shared" si="15"/>
        <v>5.0000000046566129E-2</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398735.79</v>
      </c>
      <c r="D782" s="2">
        <f>'PR-RAS'!E789</f>
        <v>724449.63</v>
      </c>
      <c r="E782" s="2">
        <v>0</v>
      </c>
      <c r="F782" s="2">
        <v>0</v>
      </c>
      <c r="G782" s="3">
        <f t="shared" si="14"/>
        <v>1443002.9740500001</v>
      </c>
      <c r="H782" s="3">
        <f t="shared" si="15"/>
        <v>0.58000000001629815</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770000</v>
      </c>
      <c r="D785" s="2">
        <f>'PR-RAS'!E792</f>
        <v>500000</v>
      </c>
      <c r="E785" s="2">
        <v>0</v>
      </c>
      <c r="F785" s="2">
        <v>0</v>
      </c>
      <c r="G785" s="3">
        <f t="shared" si="14"/>
        <v>1387680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119102.75</v>
      </c>
      <c r="D810" s="2">
        <f>'PR-RAS'!E817</f>
        <v>0</v>
      </c>
      <c r="E810" s="2">
        <v>0</v>
      </c>
      <c r="F810" s="2">
        <v>0</v>
      </c>
      <c r="G810" s="3">
        <f t="shared" si="14"/>
        <v>96354.124750000003</v>
      </c>
      <c r="H810" s="3">
        <f t="shared" si="15"/>
        <v>0.25</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9145</v>
      </c>
      <c r="D811" s="2">
        <f>'PR-RAS'!E818</f>
        <v>12587.65</v>
      </c>
      <c r="E811" s="2">
        <v>0</v>
      </c>
      <c r="F811" s="2">
        <v>0</v>
      </c>
      <c r="G811" s="3">
        <f t="shared" si="14"/>
        <v>27799.443000000003</v>
      </c>
      <c r="H811" s="3">
        <f t="shared" si="15"/>
        <v>0.3500000000003638</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26415.919999999998</v>
      </c>
      <c r="D812" s="2">
        <f>'PR-RAS'!E819</f>
        <v>0</v>
      </c>
      <c r="E812" s="2">
        <v>0</v>
      </c>
      <c r="F812" s="2">
        <v>0</v>
      </c>
      <c r="G812" s="3">
        <f t="shared" si="14"/>
        <v>21423.311119999998</v>
      </c>
      <c r="H812" s="3">
        <f t="shared" si="15"/>
        <v>8.000000000174623E-2</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55237.67</v>
      </c>
      <c r="D814" s="2">
        <f>'PR-RAS'!E821</f>
        <v>0</v>
      </c>
      <c r="E814" s="2">
        <v>0</v>
      </c>
      <c r="F814" s="2">
        <v>0</v>
      </c>
      <c r="G814" s="3">
        <f t="shared" si="14"/>
        <v>44908.225709999999</v>
      </c>
      <c r="H814" s="3">
        <f t="shared" si="15"/>
        <v>0.33000000000174623</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441960.23</v>
      </c>
      <c r="D815" s="2">
        <f>'PR-RAS'!E822</f>
        <v>55786.45</v>
      </c>
      <c r="E815" s="2">
        <v>0</v>
      </c>
      <c r="F815" s="2">
        <v>0</v>
      </c>
      <c r="G815" s="3">
        <f t="shared" si="14"/>
        <v>450575.96781999996</v>
      </c>
      <c r="H815" s="3">
        <f t="shared" si="15"/>
        <v>0.67999999997846317</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32049.19</v>
      </c>
      <c r="D819" s="2">
        <f>'PR-RAS'!E826</f>
        <v>1414.96</v>
      </c>
      <c r="E819" s="2">
        <v>0</v>
      </c>
      <c r="F819" s="2">
        <v>0</v>
      </c>
      <c r="G819" s="3">
        <f t="shared" si="14"/>
        <v>28531.111979999998</v>
      </c>
      <c r="H819" s="3">
        <f t="shared" si="15"/>
        <v>0.22999999999865395</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13211.52</v>
      </c>
      <c r="D836" s="2">
        <f>'PR-RAS'!E843</f>
        <v>19149.63</v>
      </c>
      <c r="E836" s="2">
        <v>0</v>
      </c>
      <c r="F836" s="2">
        <v>0</v>
      </c>
      <c r="G836" s="3">
        <f t="shared" si="14"/>
        <v>43011.501299999996</v>
      </c>
      <c r="H836" s="3">
        <f t="shared" si="15"/>
        <v>0.84999999999854481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100526.73</v>
      </c>
      <c r="D837" s="2">
        <f>'PR-RAS'!E844</f>
        <v>97639.03</v>
      </c>
      <c r="E837" s="2">
        <v>0</v>
      </c>
      <c r="F837" s="2">
        <v>0</v>
      </c>
      <c r="G837" s="3">
        <f t="shared" ref="G837:G1010" si="34">(B837/1000)*(C837*1+D837*2)</f>
        <v>247292.80443999998</v>
      </c>
      <c r="H837" s="3">
        <f t="shared" ref="H837:H1095" si="35">ABS(C837-ROUND(C837,0))+ABS(D837-ROUND(D837,0))</f>
        <v>0.30000000000291038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232285.67</v>
      </c>
      <c r="D839" s="2">
        <f>'PR-RAS'!E846</f>
        <v>401039.39</v>
      </c>
      <c r="E839" s="2">
        <v>0</v>
      </c>
      <c r="F839" s="2">
        <v>0</v>
      </c>
      <c r="G839" s="3">
        <f t="shared" si="34"/>
        <v>866797.40910000005</v>
      </c>
      <c r="H839" s="3">
        <f t="shared" si="35"/>
        <v>0.72000000000116415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264318.83</v>
      </c>
      <c r="D843" s="2">
        <f>'PR-RAS'!E850</f>
        <v>514095.67</v>
      </c>
      <c r="E843" s="2">
        <v>0</v>
      </c>
      <c r="F843" s="2">
        <v>0</v>
      </c>
      <c r="G843" s="3">
        <f t="shared" si="34"/>
        <v>1088293.56314</v>
      </c>
      <c r="H843" s="3">
        <f t="shared" si="35"/>
        <v>0.5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5296263.7</v>
      </c>
      <c r="D844" s="2">
        <f>'PR-RAS'!E851</f>
        <v>5633694.2999999998</v>
      </c>
      <c r="E844" s="2">
        <v>0</v>
      </c>
      <c r="F844" s="2">
        <v>0</v>
      </c>
      <c r="G844" s="3">
        <f t="shared" si="34"/>
        <v>13963158.888900001</v>
      </c>
      <c r="H844" s="3">
        <f t="shared" si="35"/>
        <v>0.59999999962747097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211608.24</v>
      </c>
      <c r="D848" s="2">
        <f>'PR-RAS'!E855</f>
        <v>224931.33</v>
      </c>
      <c r="E848" s="2">
        <v>0</v>
      </c>
      <c r="F848" s="2">
        <v>0</v>
      </c>
      <c r="G848" s="3">
        <f t="shared" si="34"/>
        <v>560265.85229999991</v>
      </c>
      <c r="H848" s="3">
        <f t="shared" si="35"/>
        <v>0.56999999997788109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420</v>
      </c>
      <c r="E849" s="2">
        <v>0</v>
      </c>
      <c r="F849" s="2">
        <v>0</v>
      </c>
      <c r="G849" s="3">
        <f t="shared" si="34"/>
        <v>712.31999999999994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59000</v>
      </c>
      <c r="D850" s="2">
        <f>'PR-RAS'!E857</f>
        <v>59000</v>
      </c>
      <c r="E850" s="2">
        <v>0</v>
      </c>
      <c r="F850" s="2">
        <v>0</v>
      </c>
      <c r="G850" s="3">
        <f t="shared" si="34"/>
        <v>150273</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5987.26</v>
      </c>
      <c r="D866" s="2">
        <f>'PR-RAS'!E873</f>
        <v>192.77</v>
      </c>
      <c r="E866" s="2">
        <v>0</v>
      </c>
      <c r="F866" s="2">
        <v>0</v>
      </c>
      <c r="G866" s="3">
        <f t="shared" si="34"/>
        <v>5512.4719999999998</v>
      </c>
      <c r="H866" s="3">
        <f t="shared" si="35"/>
        <v>0.49000000000020805</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135651.99</v>
      </c>
      <c r="D872" s="2">
        <f>'PR-RAS'!E879</f>
        <v>0</v>
      </c>
      <c r="E872" s="2">
        <v>0</v>
      </c>
      <c r="F872" s="2">
        <v>0</v>
      </c>
      <c r="G872" s="3">
        <f t="shared" si="34"/>
        <v>118152.88329</v>
      </c>
      <c r="H872" s="3">
        <f t="shared" si="35"/>
        <v>1.0000000009313226E-2</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1277011.81</v>
      </c>
      <c r="D878" s="2">
        <f>'PR-RAS'!E885</f>
        <v>1784406.96</v>
      </c>
      <c r="E878" s="2">
        <v>0</v>
      </c>
      <c r="F878" s="2">
        <v>0</v>
      </c>
      <c r="G878" s="3">
        <f t="shared" si="34"/>
        <v>4249789.1652100002</v>
      </c>
      <c r="H878" s="3">
        <f t="shared" si="35"/>
        <v>0.22999999998137355</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5468401.8799999999</v>
      </c>
      <c r="D906" s="2">
        <f>'PR-RAS'!E913</f>
        <v>6618621.9400000004</v>
      </c>
      <c r="E906" s="2">
        <v>0</v>
      </c>
      <c r="F906" s="2">
        <v>0</v>
      </c>
      <c r="G906" s="3">
        <f t="shared" si="34"/>
        <v>16928609.412800003</v>
      </c>
      <c r="H906" s="3">
        <f t="shared" si="35"/>
        <v>0.17999999970197678</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10659.49</v>
      </c>
      <c r="E907" s="2">
        <v>0</v>
      </c>
      <c r="F907" s="2">
        <v>0</v>
      </c>
      <c r="G907" s="3">
        <f t="shared" si="34"/>
        <v>19314.995879999999</v>
      </c>
      <c r="H907" s="3">
        <f t="shared" si="35"/>
        <v>0.48999999999978172</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3228293.91</v>
      </c>
      <c r="D945" s="2">
        <f>'PR-RAS'!E952</f>
        <v>2911328.08</v>
      </c>
      <c r="E945" s="2">
        <v>0</v>
      </c>
      <c r="F945" s="2">
        <v>0</v>
      </c>
      <c r="G945" s="3">
        <f t="shared" si="34"/>
        <v>8544096.8660799991</v>
      </c>
      <c r="H945" s="3">
        <f t="shared" si="35"/>
        <v>0.16999999992549419</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221204.63</v>
      </c>
      <c r="D967" s="2">
        <f>'PR-RAS'!E974</f>
        <v>241942.56</v>
      </c>
      <c r="E967" s="2">
        <v>0</v>
      </c>
      <c r="F967" s="2">
        <v>0</v>
      </c>
      <c r="G967" s="3">
        <f t="shared" si="34"/>
        <v>681116.69849999994</v>
      </c>
      <c r="H967" s="3">
        <f t="shared" si="35"/>
        <v>0.80999999999767169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997802.4</v>
      </c>
      <c r="D974" s="2">
        <f>'PR-RAS'!E981</f>
        <v>997664.51</v>
      </c>
      <c r="E974" s="2">
        <v>0</v>
      </c>
      <c r="F974" s="2">
        <v>0</v>
      </c>
      <c r="G974" s="3">
        <f t="shared" si="34"/>
        <v>2912316.8716599997</v>
      </c>
      <c r="H974" s="3">
        <f t="shared" si="35"/>
        <v>0.89000000001396984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1715.82</v>
      </c>
      <c r="E975" s="2">
        <v>0</v>
      </c>
      <c r="F975" s="2">
        <v>0</v>
      </c>
      <c r="G975" s="3">
        <f t="shared" si="34"/>
        <v>3342.4173599999999</v>
      </c>
      <c r="H975" s="3">
        <f t="shared" si="35"/>
        <v>0.18000000000006366</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528255.86</v>
      </c>
      <c r="D989" s="2">
        <f>'PR-RAS'!E996</f>
        <v>508347.44</v>
      </c>
      <c r="E989" s="2">
        <v>0</v>
      </c>
      <c r="F989" s="2">
        <v>0</v>
      </c>
      <c r="G989" s="3">
        <f t="shared" si="34"/>
        <v>1526411.33112</v>
      </c>
      <c r="H989" s="3">
        <f t="shared" si="35"/>
        <v>0.58000000001629815</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263868785.58999997</v>
      </c>
      <c r="D1011" s="7">
        <f>BILANCA!E6</f>
        <v>284409077.57000005</v>
      </c>
      <c r="E1011" s="7">
        <v>0</v>
      </c>
      <c r="F1011" s="7">
        <v>0</v>
      </c>
      <c r="G1011" s="8">
        <f t="shared" ref="G1011:G1306" si="38">B1011/1000*C1011+B1011/500*D1011</f>
        <v>832686.94073000015</v>
      </c>
      <c r="H1011" s="8">
        <f t="shared" si="35"/>
        <v>0.8399999737739563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174989514.35999998</v>
      </c>
      <c r="D1012" s="2">
        <f>BILANCA!E7</f>
        <v>186226184.61000001</v>
      </c>
      <c r="E1012" s="2">
        <v>0</v>
      </c>
      <c r="F1012" s="2">
        <v>0</v>
      </c>
      <c r="G1012" s="3">
        <f t="shared" si="38"/>
        <v>1094883.76716</v>
      </c>
      <c r="H1012" s="3">
        <f t="shared" si="35"/>
        <v>0.74999997019767761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30985315.119999997</v>
      </c>
      <c r="D1013" s="2">
        <f>BILANCA!E8</f>
        <v>40645624.870000005</v>
      </c>
      <c r="E1013" s="2">
        <v>0</v>
      </c>
      <c r="F1013" s="2">
        <v>0</v>
      </c>
      <c r="G1013" s="3">
        <f t="shared" si="38"/>
        <v>336829.69458000001</v>
      </c>
      <c r="H1013" s="3">
        <f t="shared" si="35"/>
        <v>0.2499999925494194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23578880.43</v>
      </c>
      <c r="D1014" s="2">
        <f>BILANCA!E9</f>
        <v>23578880.379999999</v>
      </c>
      <c r="E1014" s="2">
        <v>0</v>
      </c>
      <c r="F1014" s="2">
        <v>0</v>
      </c>
      <c r="G1014" s="3">
        <f t="shared" si="38"/>
        <v>282946.56475999998</v>
      </c>
      <c r="H1014" s="3">
        <f t="shared" si="35"/>
        <v>0.80999999865889549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19065161.07</v>
      </c>
      <c r="D1015" s="2">
        <f>BILANCA!E10</f>
        <v>29209204.210000001</v>
      </c>
      <c r="E1015" s="2">
        <v>0</v>
      </c>
      <c r="F1015" s="2">
        <v>0</v>
      </c>
      <c r="G1015" s="3">
        <f t="shared" si="38"/>
        <v>387417.84745</v>
      </c>
      <c r="H1015" s="3">
        <f t="shared" si="35"/>
        <v>0.2800000011920929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11658726.380000001</v>
      </c>
      <c r="D1016" s="2">
        <f>BILANCA!E11</f>
        <v>12142459.720000001</v>
      </c>
      <c r="E1016" s="2">
        <v>0</v>
      </c>
      <c r="F1016" s="2">
        <v>0</v>
      </c>
      <c r="G1016" s="3">
        <f t="shared" si="38"/>
        <v>215661.87492000003</v>
      </c>
      <c r="H1016" s="3">
        <f t="shared" si="35"/>
        <v>0.66000000014901161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134215678.25999999</v>
      </c>
      <c r="D1017" s="2">
        <f>BILANCA!E12</f>
        <v>132924041.31000002</v>
      </c>
      <c r="E1017" s="2">
        <v>0</v>
      </c>
      <c r="F1017" s="2">
        <v>0</v>
      </c>
      <c r="G1017" s="3">
        <f t="shared" si="38"/>
        <v>2800446.3261600002</v>
      </c>
      <c r="H1017" s="3">
        <f t="shared" si="35"/>
        <v>0.57000000774860382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114297641.25</v>
      </c>
      <c r="D1018" s="2">
        <f>BILANCA!E13</f>
        <v>111105870.55000001</v>
      </c>
      <c r="E1018" s="2">
        <v>0</v>
      </c>
      <c r="F1018" s="2">
        <v>0</v>
      </c>
      <c r="G1018" s="3">
        <f t="shared" si="38"/>
        <v>2692075.0588000002</v>
      </c>
      <c r="H1018" s="3">
        <f t="shared" si="35"/>
        <v>0.69999998807907104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163624.69</v>
      </c>
      <c r="D1019" s="2">
        <f>BILANCA!E14</f>
        <v>143716.98000000001</v>
      </c>
      <c r="E1019" s="2">
        <v>0</v>
      </c>
      <c r="F1019" s="2">
        <v>0</v>
      </c>
      <c r="G1019" s="3">
        <f t="shared" si="38"/>
        <v>4059.5278499999999</v>
      </c>
      <c r="H1019" s="3">
        <f t="shared" si="35"/>
        <v>0.32999999998719431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140428285.41</v>
      </c>
      <c r="D1020" s="2">
        <f>BILANCA!E15</f>
        <v>135306296.5</v>
      </c>
      <c r="E1020" s="2">
        <v>0</v>
      </c>
      <c r="F1020" s="2">
        <v>0</v>
      </c>
      <c r="G1020" s="3">
        <f t="shared" si="38"/>
        <v>4110408.7840999998</v>
      </c>
      <c r="H1020" s="3">
        <f t="shared" si="35"/>
        <v>0.90999999642372131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416679.09</v>
      </c>
      <c r="D1021" s="2">
        <f>BILANCA!E16</f>
        <v>416679.09</v>
      </c>
      <c r="E1021" s="2">
        <v>0</v>
      </c>
      <c r="F1021" s="2">
        <v>0</v>
      </c>
      <c r="G1021" s="3">
        <f t="shared" si="38"/>
        <v>13750.409969999999</v>
      </c>
      <c r="H1021" s="3">
        <f t="shared" si="35"/>
        <v>0.18000000005122274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25663018.43</v>
      </c>
      <c r="D1022" s="2">
        <f>BILANCA!E17</f>
        <v>24620951.02</v>
      </c>
      <c r="E1022" s="2">
        <v>0</v>
      </c>
      <c r="F1022" s="2">
        <v>0</v>
      </c>
      <c r="G1022" s="3">
        <f t="shared" si="38"/>
        <v>898859.04563999991</v>
      </c>
      <c r="H1022" s="3">
        <f t="shared" si="35"/>
        <v>0.44999999925494194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52373966.369999997</v>
      </c>
      <c r="D1023" s="2">
        <f>BILANCA!E18</f>
        <v>49381773.039999999</v>
      </c>
      <c r="E1023" s="2">
        <v>0</v>
      </c>
      <c r="F1023" s="2">
        <v>0</v>
      </c>
      <c r="G1023" s="3">
        <f t="shared" si="38"/>
        <v>1964787.6618499998</v>
      </c>
      <c r="H1023" s="3">
        <f t="shared" si="35"/>
        <v>0.40999999642372131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10615077.819999993</v>
      </c>
      <c r="D1024" s="2">
        <f>BILANCA!E19</f>
        <v>10720313.039999999</v>
      </c>
      <c r="E1024" s="2">
        <v>0</v>
      </c>
      <c r="F1024" s="2">
        <v>0</v>
      </c>
      <c r="G1024" s="3">
        <f t="shared" si="38"/>
        <v>448779.8545999999</v>
      </c>
      <c r="H1024" s="3">
        <f t="shared" si="35"/>
        <v>0.2200000062584877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15824371.810000001</v>
      </c>
      <c r="D1025" s="2">
        <f>BILANCA!E20</f>
        <v>16276323.42</v>
      </c>
      <c r="E1025" s="2">
        <v>0</v>
      </c>
      <c r="F1025" s="2">
        <v>0</v>
      </c>
      <c r="G1025" s="3">
        <f t="shared" si="38"/>
        <v>725655.27974999999</v>
      </c>
      <c r="H1025" s="3">
        <f t="shared" si="35"/>
        <v>0.60999999940395355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1355389.06</v>
      </c>
      <c r="D1026" s="2">
        <f>BILANCA!E21</f>
        <v>1343114.4</v>
      </c>
      <c r="E1026" s="2">
        <v>0</v>
      </c>
      <c r="F1026" s="2">
        <v>0</v>
      </c>
      <c r="G1026" s="3">
        <f t="shared" si="38"/>
        <v>64665.885759999997</v>
      </c>
      <c r="H1026" s="3">
        <f t="shared" si="35"/>
        <v>0.4599999999627471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4561296.46</v>
      </c>
      <c r="D1027" s="2">
        <f>BILANCA!E22</f>
        <v>4834505.0199999996</v>
      </c>
      <c r="E1027" s="2">
        <v>0</v>
      </c>
      <c r="F1027" s="2">
        <v>0</v>
      </c>
      <c r="G1027" s="3">
        <f t="shared" si="38"/>
        <v>241915.21050000002</v>
      </c>
      <c r="H1027" s="3">
        <f t="shared" si="35"/>
        <v>0.47999999951571226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14165058.67</v>
      </c>
      <c r="D1028" s="2">
        <f>BILANCA!E23</f>
        <v>15264936.09</v>
      </c>
      <c r="E1028" s="2">
        <v>0</v>
      </c>
      <c r="F1028" s="2">
        <v>0</v>
      </c>
      <c r="G1028" s="3">
        <f t="shared" si="38"/>
        <v>804508.75529999996</v>
      </c>
      <c r="H1028" s="3">
        <f t="shared" si="35"/>
        <v>0.41999999992549419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2216587.9700000002</v>
      </c>
      <c r="D1029" s="2">
        <f>BILANCA!E24</f>
        <v>2107869.5499999998</v>
      </c>
      <c r="E1029" s="2">
        <v>0</v>
      </c>
      <c r="F1029" s="2">
        <v>0</v>
      </c>
      <c r="G1029" s="3">
        <f t="shared" si="38"/>
        <v>122214.21432999999</v>
      </c>
      <c r="H1029" s="3">
        <f t="shared" si="35"/>
        <v>0.47999999998137355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1249717.48</v>
      </c>
      <c r="D1030" s="2">
        <f>BILANCA!E25</f>
        <v>1317423.8799999999</v>
      </c>
      <c r="E1030" s="2">
        <v>0</v>
      </c>
      <c r="F1030" s="2">
        <v>0</v>
      </c>
      <c r="G1030" s="3">
        <f t="shared" si="38"/>
        <v>77691.304799999998</v>
      </c>
      <c r="H1030" s="3">
        <f t="shared" si="35"/>
        <v>0.60000000009313226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9044642.5700000003</v>
      </c>
      <c r="D1031" s="2">
        <f>BILANCA!E26</f>
        <v>9871604.7400000002</v>
      </c>
      <c r="E1031" s="2">
        <v>0</v>
      </c>
      <c r="F1031" s="2">
        <v>0</v>
      </c>
      <c r="G1031" s="3">
        <f t="shared" si="38"/>
        <v>604544.89305000007</v>
      </c>
      <c r="H1031" s="3">
        <f t="shared" si="35"/>
        <v>0.68999999947845936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37801986.200000003</v>
      </c>
      <c r="D1033" s="2">
        <f>BILANCA!E28</f>
        <v>40295464.060000002</v>
      </c>
      <c r="E1033" s="2">
        <v>0</v>
      </c>
      <c r="F1033" s="2">
        <v>0</v>
      </c>
      <c r="G1033" s="3">
        <f t="shared" si="38"/>
        <v>2723037.02936</v>
      </c>
      <c r="H1033" s="3">
        <f t="shared" si="35"/>
        <v>0.26000000536441803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4283249.6300000008</v>
      </c>
      <c r="D1034" s="2">
        <f>BILANCA!E29</f>
        <v>5945175.1800000016</v>
      </c>
      <c r="E1034" s="2">
        <v>0</v>
      </c>
      <c r="F1034" s="2">
        <v>0</v>
      </c>
      <c r="G1034" s="3">
        <f t="shared" si="38"/>
        <v>388166.39976000012</v>
      </c>
      <c r="H1034" s="3">
        <f t="shared" si="35"/>
        <v>0.55000000074505806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9285595.5099999998</v>
      </c>
      <c r="D1035" s="2">
        <f>BILANCA!E30</f>
        <v>11803421.470000001</v>
      </c>
      <c r="E1035" s="2">
        <v>0</v>
      </c>
      <c r="F1035" s="2">
        <v>0</v>
      </c>
      <c r="G1035" s="3">
        <f t="shared" si="38"/>
        <v>822310.96125000005</v>
      </c>
      <c r="H1035" s="3">
        <f t="shared" si="35"/>
        <v>0.96000000089406967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373918.47</v>
      </c>
      <c r="D1037" s="2">
        <f>BILANCA!E32</f>
        <v>376218.47</v>
      </c>
      <c r="E1037" s="2">
        <v>0</v>
      </c>
      <c r="F1037" s="2">
        <v>0</v>
      </c>
      <c r="G1037" s="3">
        <f t="shared" si="38"/>
        <v>30411.59607</v>
      </c>
      <c r="H1037" s="3">
        <f t="shared" si="35"/>
        <v>0.93999999994412065</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5376264.3499999996</v>
      </c>
      <c r="D1039" s="2">
        <f>BILANCA!E34</f>
        <v>6234464.7599999998</v>
      </c>
      <c r="E1039" s="2">
        <v>0</v>
      </c>
      <c r="F1039" s="2">
        <v>0</v>
      </c>
      <c r="G1039" s="3">
        <f t="shared" si="38"/>
        <v>517510.62223000004</v>
      </c>
      <c r="H1039" s="3">
        <f t="shared" si="35"/>
        <v>0.58999999985098839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4146638.73</v>
      </c>
      <c r="D1040" s="2">
        <f>BILANCA!E35</f>
        <v>4330963.53</v>
      </c>
      <c r="E1040" s="2">
        <v>0</v>
      </c>
      <c r="F1040" s="2">
        <v>0</v>
      </c>
      <c r="G1040" s="3">
        <f t="shared" si="38"/>
        <v>384256.97369999997</v>
      </c>
      <c r="H1040" s="3">
        <f t="shared" si="35"/>
        <v>0.73999999975785613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2928184.03</v>
      </c>
      <c r="D1041" s="2">
        <f>BILANCA!E36</f>
        <v>3037345.23</v>
      </c>
      <c r="E1041" s="2">
        <v>0</v>
      </c>
      <c r="F1041" s="2">
        <v>0</v>
      </c>
      <c r="G1041" s="3">
        <f t="shared" si="38"/>
        <v>279089.10918999999</v>
      </c>
      <c r="H1041" s="3">
        <f t="shared" si="35"/>
        <v>0.25999999977648258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501272.67</v>
      </c>
      <c r="D1042" s="2">
        <f>BILANCA!E37</f>
        <v>501471.96</v>
      </c>
      <c r="E1042" s="2">
        <v>0</v>
      </c>
      <c r="F1042" s="2">
        <v>0</v>
      </c>
      <c r="G1042" s="3">
        <f t="shared" si="38"/>
        <v>48134.93088</v>
      </c>
      <c r="H1042" s="3">
        <f t="shared" si="35"/>
        <v>0.36999999999534339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2178618.81</v>
      </c>
      <c r="D1043" s="2">
        <f>BILANCA!E38</f>
        <v>2344867.13</v>
      </c>
      <c r="E1043" s="2">
        <v>0</v>
      </c>
      <c r="F1043" s="2">
        <v>0</v>
      </c>
      <c r="G1043" s="3">
        <f t="shared" si="38"/>
        <v>226655.65130999999</v>
      </c>
      <c r="H1043" s="3">
        <f t="shared" si="35"/>
        <v>0.31999999983236194</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582.32000000000005</v>
      </c>
      <c r="D1044" s="2">
        <f>BILANCA!E39</f>
        <v>582.32000000000005</v>
      </c>
      <c r="E1044" s="2">
        <v>0</v>
      </c>
      <c r="F1044" s="2">
        <v>0</v>
      </c>
      <c r="G1044" s="3">
        <f t="shared" si="38"/>
        <v>59.396640000000012</v>
      </c>
      <c r="H1044" s="3">
        <f t="shared" si="35"/>
        <v>0.64000000000010004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1462019.1</v>
      </c>
      <c r="D1045" s="2">
        <f>BILANCA!E40</f>
        <v>1553303.11</v>
      </c>
      <c r="E1045" s="2">
        <v>0</v>
      </c>
      <c r="F1045" s="2">
        <v>0</v>
      </c>
      <c r="G1045" s="3">
        <f t="shared" si="38"/>
        <v>159901.88620000004</v>
      </c>
      <c r="H1045" s="3">
        <f t="shared" si="35"/>
        <v>0.21000000019557774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406.80999999999995</v>
      </c>
      <c r="D1046" s="2">
        <f>BILANCA!E41</f>
        <v>406.80999999999995</v>
      </c>
      <c r="E1046" s="2">
        <v>0</v>
      </c>
      <c r="F1046" s="2">
        <v>0</v>
      </c>
      <c r="G1046" s="3">
        <f t="shared" si="38"/>
        <v>43.935479999999991</v>
      </c>
      <c r="H1046" s="3">
        <f t="shared" si="35"/>
        <v>0.38000000000010914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2324.02</v>
      </c>
      <c r="D1047" s="2">
        <f>BILANCA!E42</f>
        <v>2324.02</v>
      </c>
      <c r="E1047" s="2">
        <v>0</v>
      </c>
      <c r="F1047" s="2">
        <v>0</v>
      </c>
      <c r="G1047" s="3">
        <f t="shared" si="38"/>
        <v>257.96621999999996</v>
      </c>
      <c r="H1047" s="3">
        <f t="shared" si="35"/>
        <v>3.999999999996362E-2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1917.21</v>
      </c>
      <c r="D1049" s="2">
        <f>BILANCA!E44</f>
        <v>1917.21</v>
      </c>
      <c r="E1049" s="2">
        <v>0</v>
      </c>
      <c r="F1049" s="2">
        <v>0</v>
      </c>
      <c r="G1049" s="3">
        <f t="shared" si="38"/>
        <v>224.31357000000003</v>
      </c>
      <c r="H1049" s="3">
        <f t="shared" si="35"/>
        <v>0.42000000000007276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872664.02</v>
      </c>
      <c r="D1050" s="2">
        <f>BILANCA!E45</f>
        <v>821312.19999999972</v>
      </c>
      <c r="E1050" s="2">
        <v>0</v>
      </c>
      <c r="F1050" s="2">
        <v>0</v>
      </c>
      <c r="G1050" s="3">
        <f t="shared" si="38"/>
        <v>100611.53679999997</v>
      </c>
      <c r="H1050" s="3">
        <f t="shared" si="35"/>
        <v>0.21999999973922968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3038744.95</v>
      </c>
      <c r="D1052" s="2">
        <f>BILANCA!E47</f>
        <v>3325260.36</v>
      </c>
      <c r="E1052" s="2">
        <v>0</v>
      </c>
      <c r="F1052" s="2">
        <v>0</v>
      </c>
      <c r="G1052" s="3">
        <f t="shared" si="38"/>
        <v>406949.15814000001</v>
      </c>
      <c r="H1052" s="3">
        <f t="shared" si="35"/>
        <v>0.40999999968335032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120435</v>
      </c>
      <c r="D1053" s="2">
        <f>BILANCA!E48</f>
        <v>110785.14</v>
      </c>
      <c r="E1053" s="2">
        <v>0</v>
      </c>
      <c r="F1053" s="2">
        <v>0</v>
      </c>
      <c r="G1053" s="3">
        <f t="shared" si="38"/>
        <v>14706.22704</v>
      </c>
      <c r="H1053" s="3">
        <f t="shared" si="35"/>
        <v>0.13999999999941792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433946.02</v>
      </c>
      <c r="D1054" s="2">
        <f>BILANCA!E49</f>
        <v>410439.42</v>
      </c>
      <c r="E1054" s="2">
        <v>0</v>
      </c>
      <c r="F1054" s="2">
        <v>0</v>
      </c>
      <c r="G1054" s="3">
        <f t="shared" si="38"/>
        <v>55212.293839999998</v>
      </c>
      <c r="H1054" s="3">
        <f t="shared" si="35"/>
        <v>0.44000000000232831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2720461.95</v>
      </c>
      <c r="D1055" s="2">
        <f>BILANCA!E50</f>
        <v>3025172.72</v>
      </c>
      <c r="E1055" s="2">
        <v>0</v>
      </c>
      <c r="F1055" s="2">
        <v>0</v>
      </c>
      <c r="G1055" s="3">
        <f t="shared" si="38"/>
        <v>394686.33255000005</v>
      </c>
      <c r="H1055" s="3">
        <f t="shared" si="35"/>
        <v>0.32999999960884452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597.25</v>
      </c>
      <c r="D1056" s="2">
        <f>BILANCA!E51</f>
        <v>597.25</v>
      </c>
      <c r="E1056" s="2">
        <v>0</v>
      </c>
      <c r="F1056" s="2">
        <v>0</v>
      </c>
      <c r="G1056" s="3">
        <f t="shared" si="38"/>
        <v>82.42049999999999</v>
      </c>
      <c r="H1056" s="3">
        <f t="shared" si="35"/>
        <v>0.5</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409.00999999977648</v>
      </c>
      <c r="D1057" s="2">
        <f>BILANCA!E52</f>
        <v>388.08000000100583</v>
      </c>
      <c r="E1057" s="2">
        <v>0</v>
      </c>
      <c r="F1057" s="2">
        <v>0</v>
      </c>
      <c r="G1057" s="3">
        <f t="shared" si="38"/>
        <v>55.702990000084043</v>
      </c>
      <c r="H1057" s="3">
        <f t="shared" si="35"/>
        <v>9.0000000782310963E-2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70518.679999999993</v>
      </c>
      <c r="D1058" s="2">
        <f>BILANCA!E53</f>
        <v>61261.03</v>
      </c>
      <c r="E1058" s="2">
        <v>0</v>
      </c>
      <c r="F1058" s="2">
        <v>0</v>
      </c>
      <c r="G1058" s="3">
        <f t="shared" si="38"/>
        <v>9265.9555199999995</v>
      </c>
      <c r="H1058" s="3">
        <f t="shared" si="35"/>
        <v>0.35000000000582077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4478609.84</v>
      </c>
      <c r="D1059" s="2">
        <f>BILANCA!E54</f>
        <v>4684533.6900000004</v>
      </c>
      <c r="E1059" s="2">
        <v>0</v>
      </c>
      <c r="F1059" s="2">
        <v>0</v>
      </c>
      <c r="G1059" s="3">
        <f t="shared" si="38"/>
        <v>678536.18378000008</v>
      </c>
      <c r="H1059" s="3">
        <f t="shared" si="35"/>
        <v>0.46999999973922968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4548719.51</v>
      </c>
      <c r="D1060" s="2">
        <f>BILANCA!E55</f>
        <v>4745406.6399999997</v>
      </c>
      <c r="E1060" s="2">
        <v>0</v>
      </c>
      <c r="F1060" s="2">
        <v>0</v>
      </c>
      <c r="G1060" s="3">
        <f t="shared" si="38"/>
        <v>701976.63950000005</v>
      </c>
      <c r="H1060" s="3">
        <f t="shared" si="35"/>
        <v>0.85000000055879354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8582199.7800000012</v>
      </c>
      <c r="D1061" s="2">
        <f>BILANCA!E56</f>
        <v>11151806.92</v>
      </c>
      <c r="E1061" s="2">
        <v>0</v>
      </c>
      <c r="F1061" s="2">
        <v>0</v>
      </c>
      <c r="G1061" s="3">
        <f t="shared" si="38"/>
        <v>1575176.4946199998</v>
      </c>
      <c r="H1061" s="3">
        <f t="shared" si="35"/>
        <v>0.29999999888241291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7909584.8600000003</v>
      </c>
      <c r="D1062" s="2">
        <f>BILANCA!E57</f>
        <v>10463576.73</v>
      </c>
      <c r="E1062" s="2">
        <v>0</v>
      </c>
      <c r="F1062" s="2">
        <v>0</v>
      </c>
      <c r="G1062" s="3">
        <f t="shared" si="38"/>
        <v>1499510.3926400002</v>
      </c>
      <c r="H1062" s="3">
        <f t="shared" si="35"/>
        <v>0.40999999921768904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512202.52</v>
      </c>
      <c r="D1063" s="2">
        <f>BILANCA!E58</f>
        <v>521067.79</v>
      </c>
      <c r="E1063" s="2">
        <v>0</v>
      </c>
      <c r="F1063" s="2">
        <v>0</v>
      </c>
      <c r="G1063" s="3">
        <f t="shared" si="38"/>
        <v>82379.919299999994</v>
      </c>
      <c r="H1063" s="3">
        <f t="shared" si="35"/>
        <v>0.69000000000232831</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160412.4</v>
      </c>
      <c r="D1066" s="2">
        <f>BILANCA!E61</f>
        <v>160412.4</v>
      </c>
      <c r="E1066" s="2">
        <v>0</v>
      </c>
      <c r="F1066" s="2">
        <v>0</v>
      </c>
      <c r="G1066" s="3">
        <f t="shared" si="38"/>
        <v>26949.283199999998</v>
      </c>
      <c r="H1066" s="3">
        <f t="shared" si="35"/>
        <v>0.79999999998835847</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6750</v>
      </c>
      <c r="E1067" s="2">
        <v>0</v>
      </c>
      <c r="F1067" s="2">
        <v>0</v>
      </c>
      <c r="G1067" s="3">
        <f t="shared" si="38"/>
        <v>769.5</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1205314.94</v>
      </c>
      <c r="D1068" s="2">
        <f>BILANCA!E63</f>
        <v>1503726.1800000002</v>
      </c>
      <c r="E1068" s="2">
        <v>0</v>
      </c>
      <c r="F1068" s="2">
        <v>0</v>
      </c>
      <c r="G1068" s="3">
        <f t="shared" si="38"/>
        <v>244340.50340000005</v>
      </c>
      <c r="H1068" s="3">
        <f t="shared" si="35"/>
        <v>0.24000000022351742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586950.88</v>
      </c>
      <c r="D1069" s="2">
        <f>BILANCA!E64</f>
        <v>309640.38</v>
      </c>
      <c r="E1069" s="2">
        <v>0</v>
      </c>
      <c r="F1069" s="2">
        <v>0</v>
      </c>
      <c r="G1069" s="3">
        <f t="shared" si="38"/>
        <v>71167.666759999993</v>
      </c>
      <c r="H1069" s="3">
        <f t="shared" si="35"/>
        <v>0.5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618364.06000000006</v>
      </c>
      <c r="D1072" s="2">
        <f>BILANCA!E67</f>
        <v>543601.37</v>
      </c>
      <c r="E1072" s="2">
        <v>0</v>
      </c>
      <c r="F1072" s="2">
        <v>0</v>
      </c>
      <c r="G1072" s="3">
        <f t="shared" si="38"/>
        <v>105745.1416</v>
      </c>
      <c r="H1072" s="3">
        <f t="shared" si="35"/>
        <v>0.43000000005122274</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650484.43000000005</v>
      </c>
      <c r="E1073" s="2">
        <v>0</v>
      </c>
      <c r="F1073" s="2">
        <v>0</v>
      </c>
      <c r="G1073" s="3">
        <f>B1073/1000*C1073+B1073/500*D1073</f>
        <v>81961.038180000003</v>
      </c>
      <c r="H1073" s="3">
        <f>ABS(C1073-ROUND(C1073,0))+ABS(D1073-ROUND(D1073,0))</f>
        <v>0.43000000005122274</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88879271.229999989</v>
      </c>
      <c r="D1074" s="2">
        <f>BILANCA!E69</f>
        <v>98182892.960000008</v>
      </c>
      <c r="E1074" s="2">
        <v>0</v>
      </c>
      <c r="F1074" s="2">
        <v>0</v>
      </c>
      <c r="G1074" s="3">
        <f t="shared" si="38"/>
        <v>18255683.657600001</v>
      </c>
      <c r="H1074" s="3">
        <f t="shared" si="35"/>
        <v>0.26999998092651367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41003185.490000002</v>
      </c>
      <c r="D1075" s="2">
        <f>BILANCA!E70</f>
        <v>47641222.410000004</v>
      </c>
      <c r="E1075" s="2">
        <v>0</v>
      </c>
      <c r="F1075" s="2">
        <v>0</v>
      </c>
      <c r="G1075" s="3">
        <f t="shared" si="38"/>
        <v>8858565.9701500013</v>
      </c>
      <c r="H1075" s="3">
        <f t="shared" si="35"/>
        <v>0.90000000596046448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40269408.530000001</v>
      </c>
      <c r="D1076" s="2">
        <f>BILANCA!E71</f>
        <v>46939995.810000002</v>
      </c>
      <c r="E1076" s="2">
        <v>0</v>
      </c>
      <c r="F1076" s="2">
        <v>0</v>
      </c>
      <c r="G1076" s="3">
        <f t="shared" si="38"/>
        <v>8853860.4099000022</v>
      </c>
      <c r="H1076" s="3">
        <f t="shared" si="35"/>
        <v>0.65999999642372131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74963.009999999995</v>
      </c>
      <c r="D1077" s="2">
        <f>BILANCA!E72</f>
        <v>0</v>
      </c>
      <c r="E1077" s="2">
        <v>0</v>
      </c>
      <c r="F1077" s="2">
        <v>0</v>
      </c>
      <c r="G1077" s="3">
        <f t="shared" si="38"/>
        <v>5022.5216700000001</v>
      </c>
      <c r="H1077" s="3">
        <f t="shared" si="35"/>
        <v>9.9999999947613105E-3</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40194262.57</v>
      </c>
      <c r="D1078" s="2">
        <f>BILANCA!E73</f>
        <v>46939767.520000003</v>
      </c>
      <c r="E1078" s="2">
        <v>0</v>
      </c>
      <c r="F1078" s="2">
        <v>0</v>
      </c>
      <c r="G1078" s="3">
        <f t="shared" si="38"/>
        <v>9117018.2374800015</v>
      </c>
      <c r="H1078" s="3">
        <f t="shared" si="35"/>
        <v>0.90999999642372131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182.95</v>
      </c>
      <c r="D1080" s="2">
        <f>BILANCA!E75</f>
        <v>228.29</v>
      </c>
      <c r="E1080" s="2">
        <v>0</v>
      </c>
      <c r="F1080" s="2">
        <v>0</v>
      </c>
      <c r="G1080" s="3">
        <f t="shared" si="38"/>
        <v>44.767099999999999</v>
      </c>
      <c r="H1080" s="3">
        <f t="shared" si="35"/>
        <v>0.34000000000000341</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716735.74</v>
      </c>
      <c r="D1081" s="2">
        <f>BILANCA!E76</f>
        <v>691057.16999999993</v>
      </c>
      <c r="E1081" s="2">
        <v>0</v>
      </c>
      <c r="F1081" s="2">
        <v>0</v>
      </c>
      <c r="G1081" s="3">
        <f t="shared" si="38"/>
        <v>149018.35567999998</v>
      </c>
      <c r="H1081" s="3">
        <f t="shared" si="35"/>
        <v>0.42999999993480742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35</v>
      </c>
      <c r="D1082" s="2">
        <f>BILANCA!E77</f>
        <v>1083.71</v>
      </c>
      <c r="E1082" s="2">
        <v>0</v>
      </c>
      <c r="F1082" s="2">
        <v>0</v>
      </c>
      <c r="G1082" s="3">
        <f t="shared" ref="G1082:G1084" si="39">B1082/1000*C1082+B1082/500*D1082</f>
        <v>158.57424</v>
      </c>
      <c r="H1082" s="3">
        <f t="shared" ref="H1082:H1084" si="40">ABS(C1082-ROUND(C1082,0))+ABS(D1082-ROUND(D1082,0))</f>
        <v>0.28999999999996362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716700.74</v>
      </c>
      <c r="D1083" s="2">
        <f>BILANCA!E78</f>
        <v>689973.46</v>
      </c>
      <c r="E1083" s="2">
        <v>0</v>
      </c>
      <c r="F1083" s="2">
        <v>0</v>
      </c>
      <c r="G1083" s="3">
        <f t="shared" si="39"/>
        <v>153055.27917999998</v>
      </c>
      <c r="H1083" s="3">
        <f t="shared" si="40"/>
        <v>0.71999999997206032</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17041.22</v>
      </c>
      <c r="D1085" s="2">
        <f>BILANCA!E80</f>
        <v>10169.43</v>
      </c>
      <c r="E1085" s="2">
        <v>0</v>
      </c>
      <c r="F1085" s="2">
        <v>0</v>
      </c>
      <c r="G1085" s="3">
        <f t="shared" si="38"/>
        <v>2803.5060000000003</v>
      </c>
      <c r="H1085" s="3">
        <f t="shared" si="35"/>
        <v>0.65000000000145519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848351.46000000008</v>
      </c>
      <c r="D1087" s="2">
        <f>BILANCA!E82</f>
        <v>980677.79</v>
      </c>
      <c r="E1087" s="2">
        <v>0</v>
      </c>
      <c r="F1087" s="2">
        <v>0</v>
      </c>
      <c r="G1087" s="3">
        <f t="shared" si="38"/>
        <v>216347.44208000001</v>
      </c>
      <c r="H1087" s="3">
        <f t="shared" si="35"/>
        <v>0.67000000004190952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22720.5</v>
      </c>
      <c r="D1089" s="2">
        <f>BILANCA!E84</f>
        <v>36314.43</v>
      </c>
      <c r="E1089" s="2">
        <v>0</v>
      </c>
      <c r="F1089" s="2">
        <v>0</v>
      </c>
      <c r="G1089" s="3">
        <f t="shared" si="38"/>
        <v>7532.59944</v>
      </c>
      <c r="H1089" s="3">
        <f t="shared" si="35"/>
        <v>0.93000000000029104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24584.34</v>
      </c>
      <c r="D1090" s="2">
        <f>BILANCA!E85</f>
        <v>23311.279999999999</v>
      </c>
      <c r="E1090" s="2">
        <v>0</v>
      </c>
      <c r="F1090" s="2">
        <v>0</v>
      </c>
      <c r="G1090" s="3">
        <f t="shared" si="38"/>
        <v>5696.5519999999997</v>
      </c>
      <c r="H1090" s="3">
        <f t="shared" si="35"/>
        <v>0.61999999999898137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3432.3</v>
      </c>
      <c r="D1091" s="2">
        <f>BILANCA!E86</f>
        <v>5884.06</v>
      </c>
      <c r="E1091" s="2">
        <v>0</v>
      </c>
      <c r="F1091" s="2">
        <v>0</v>
      </c>
      <c r="G1091" s="3">
        <f t="shared" si="38"/>
        <v>1231.2340200000001</v>
      </c>
      <c r="H1091" s="3">
        <f t="shared" si="35"/>
        <v>0.36000000000058208</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804478.92</v>
      </c>
      <c r="D1092" s="2">
        <f>BILANCA!E87</f>
        <v>926936.14</v>
      </c>
      <c r="E1092" s="2">
        <v>0</v>
      </c>
      <c r="F1092" s="2">
        <v>0</v>
      </c>
      <c r="G1092" s="3">
        <f t="shared" si="38"/>
        <v>217984.79840000003</v>
      </c>
      <c r="H1092" s="3">
        <f t="shared" si="35"/>
        <v>0.21999999997206032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14464368.42</v>
      </c>
      <c r="D1093" s="2">
        <f>BILANCA!E88</f>
        <v>15753922.680000003</v>
      </c>
      <c r="E1093" s="2">
        <v>0</v>
      </c>
      <c r="F1093" s="2">
        <v>0</v>
      </c>
      <c r="G1093" s="3">
        <f t="shared" si="38"/>
        <v>3815693.7437400008</v>
      </c>
      <c r="H1093" s="3">
        <f t="shared" si="35"/>
        <v>0.73999999649822712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16227860.220000001</v>
      </c>
      <c r="D1094" s="2">
        <f>BILANCA!E89</f>
        <v>17643266.700000003</v>
      </c>
      <c r="E1094" s="2">
        <v>0</v>
      </c>
      <c r="F1094" s="2">
        <v>0</v>
      </c>
      <c r="G1094" s="3">
        <f t="shared" si="38"/>
        <v>4327209.0640800009</v>
      </c>
      <c r="H1094" s="3">
        <f t="shared" si="35"/>
        <v>0.51999999769032001</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12401.96</v>
      </c>
      <c r="D1095" s="2">
        <f>BILANCA!E90</f>
        <v>12209.19</v>
      </c>
      <c r="E1095" s="2">
        <v>0</v>
      </c>
      <c r="F1095" s="2">
        <v>0</v>
      </c>
      <c r="G1095" s="3">
        <f t="shared" si="38"/>
        <v>3129.7289000000001</v>
      </c>
      <c r="H1095" s="3">
        <f t="shared" si="35"/>
        <v>0.23000000000138243</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16215458.26</v>
      </c>
      <c r="D1104" s="2">
        <f>BILANCA!E99</f>
        <v>17631057.510000002</v>
      </c>
      <c r="E1104" s="2">
        <v>0</v>
      </c>
      <c r="F1104" s="2">
        <v>0</v>
      </c>
      <c r="G1104" s="3">
        <f t="shared" si="38"/>
        <v>4838891.8883200008</v>
      </c>
      <c r="H1104" s="3">
        <f t="shared" si="41"/>
        <v>0.74999999813735485</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1763491.8</v>
      </c>
      <c r="D1123" s="2">
        <f>BILANCA!E118</f>
        <v>1889344.02</v>
      </c>
      <c r="E1123" s="2">
        <v>0</v>
      </c>
      <c r="F1123" s="2">
        <v>0</v>
      </c>
      <c r="G1123" s="3">
        <f t="shared" si="38"/>
        <v>626266.32192000002</v>
      </c>
      <c r="H1123" s="3">
        <f t="shared" si="41"/>
        <v>0.21999999997206032</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43853.07</v>
      </c>
      <c r="D1124" s="2">
        <f>BILANCA!E119</f>
        <v>29663.11</v>
      </c>
      <c r="E1124" s="2">
        <v>0</v>
      </c>
      <c r="F1124" s="2">
        <v>0</v>
      </c>
      <c r="G1124" s="3">
        <f t="shared" si="38"/>
        <v>11762.439060000001</v>
      </c>
      <c r="H1124" s="3">
        <f t="shared" si="41"/>
        <v>0.18000000000029104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44666.8</v>
      </c>
      <c r="D1125" s="2">
        <f>BILANCA!E120</f>
        <v>30476.84</v>
      </c>
      <c r="E1125" s="2">
        <v>0</v>
      </c>
      <c r="F1125" s="2">
        <v>0</v>
      </c>
      <c r="G1125" s="3">
        <f t="shared" si="38"/>
        <v>12146.355200000002</v>
      </c>
      <c r="H1125" s="3">
        <f t="shared" si="41"/>
        <v>0.3599999999969441</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44666.8</v>
      </c>
      <c r="D1129" s="2">
        <f>BILANCA!E124</f>
        <v>30476.84</v>
      </c>
      <c r="E1129" s="2">
        <v>0</v>
      </c>
      <c r="F1129" s="2">
        <v>0</v>
      </c>
      <c r="G1129" s="3">
        <f t="shared" si="38"/>
        <v>12568.83712</v>
      </c>
      <c r="H1129" s="3">
        <f t="shared" si="41"/>
        <v>0.3599999999969441</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813.73</v>
      </c>
      <c r="D1139" s="2">
        <f>BILANCA!E134</f>
        <v>813.73</v>
      </c>
      <c r="E1139" s="2">
        <v>0</v>
      </c>
      <c r="F1139" s="2">
        <v>0</v>
      </c>
      <c r="G1139" s="3">
        <f t="shared" si="38"/>
        <v>314.91350999999997</v>
      </c>
      <c r="H1139" s="3">
        <f t="shared" si="41"/>
        <v>0.53999999999996362</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17924024.699999999</v>
      </c>
      <c r="D1140" s="2">
        <f>BILANCA!E135</f>
        <v>17924295.609999999</v>
      </c>
      <c r="E1140" s="2">
        <v>0</v>
      </c>
      <c r="F1140" s="2">
        <v>0</v>
      </c>
      <c r="G1140" s="3">
        <f t="shared" si="38"/>
        <v>6990440.0696</v>
      </c>
      <c r="H1140" s="3">
        <f t="shared" si="41"/>
        <v>0.69000000134110451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17924024.699999999</v>
      </c>
      <c r="D1141" s="2">
        <f>BILANCA!E136</f>
        <v>17924295.609999999</v>
      </c>
      <c r="E1141" s="2">
        <v>0</v>
      </c>
      <c r="F1141" s="2">
        <v>0</v>
      </c>
      <c r="G1141" s="3">
        <f t="shared" si="38"/>
        <v>7044212.6855199998</v>
      </c>
      <c r="H1141" s="3">
        <f t="shared" si="41"/>
        <v>0.69000000134110451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996.5</v>
      </c>
      <c r="D1142" s="2">
        <f>BILANCA!E137</f>
        <v>1267.4100000000001</v>
      </c>
      <c r="E1142" s="2">
        <v>0</v>
      </c>
      <c r="F1142" s="2">
        <v>0</v>
      </c>
      <c r="G1142" s="3">
        <f t="shared" si="38"/>
        <v>466.13424000000003</v>
      </c>
      <c r="H1142" s="3">
        <f t="shared" si="41"/>
        <v>0.91000000000008185</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67734.8</v>
      </c>
      <c r="D1144" s="2">
        <f>BILANCA!E139</f>
        <v>67734.8</v>
      </c>
      <c r="E1144" s="2">
        <v>0</v>
      </c>
      <c r="F1144" s="2">
        <v>0</v>
      </c>
      <c r="G1144" s="3">
        <f t="shared" si="38"/>
        <v>27229.389600000002</v>
      </c>
      <c r="H1144" s="3">
        <f t="shared" si="41"/>
        <v>0.39999999999417923</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13793633.59</v>
      </c>
      <c r="D1145" s="2">
        <f>BILANCA!E140</f>
        <v>13793633.59</v>
      </c>
      <c r="E1145" s="2">
        <v>0</v>
      </c>
      <c r="F1145" s="2">
        <v>0</v>
      </c>
      <c r="G1145" s="3">
        <f t="shared" si="38"/>
        <v>5586421.6039500004</v>
      </c>
      <c r="H1145" s="3">
        <f t="shared" si="41"/>
        <v>0.82000000029802322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4061659.81</v>
      </c>
      <c r="D1147" s="2">
        <f>BILANCA!E142</f>
        <v>4061659.81</v>
      </c>
      <c r="E1147" s="2">
        <v>0</v>
      </c>
      <c r="F1147" s="2">
        <v>0</v>
      </c>
      <c r="G1147" s="3">
        <f t="shared" si="38"/>
        <v>1669342.1819100003</v>
      </c>
      <c r="H1147" s="3">
        <f t="shared" si="41"/>
        <v>0.37999999988824129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7919370.9399999976</v>
      </c>
      <c r="D1152" s="2">
        <f>BILANCA!E147</f>
        <v>15088543.070000002</v>
      </c>
      <c r="E1152" s="2">
        <v>0</v>
      </c>
      <c r="F1152" s="2">
        <v>0</v>
      </c>
      <c r="G1152" s="3">
        <f t="shared" si="38"/>
        <v>5409696.9053599993</v>
      </c>
      <c r="H1152" s="3">
        <f t="shared" si="41"/>
        <v>0.13000000454485416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113408.53</v>
      </c>
      <c r="D1153" s="2">
        <f>BILANCA!E148</f>
        <v>802262.29</v>
      </c>
      <c r="E1153" s="2">
        <v>0</v>
      </c>
      <c r="F1153" s="2">
        <v>0</v>
      </c>
      <c r="G1153" s="3">
        <f t="shared" si="38"/>
        <v>245664.43472999998</v>
      </c>
      <c r="H1153" s="3">
        <f t="shared" si="41"/>
        <v>0.76000000003841706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1017.57</v>
      </c>
      <c r="D1154" s="2">
        <f>BILANCA!E149</f>
        <v>1.94</v>
      </c>
      <c r="E1154" s="2">
        <v>0</v>
      </c>
      <c r="F1154" s="2">
        <v>0</v>
      </c>
      <c r="G1154" s="3">
        <f t="shared" si="38"/>
        <v>147.08879999999999</v>
      </c>
      <c r="H1154" s="3">
        <f t="shared" si="41"/>
        <v>0.48999999999995003</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456039.52</v>
      </c>
      <c r="D1155" s="2">
        <f>BILANCA!E150</f>
        <v>6083500.0899999999</v>
      </c>
      <c r="E1155" s="2">
        <v>0</v>
      </c>
      <c r="F1155" s="2">
        <v>0</v>
      </c>
      <c r="G1155" s="3">
        <f t="shared" si="38"/>
        <v>1830340.7564999999</v>
      </c>
      <c r="H1155" s="3">
        <f t="shared" si="41"/>
        <v>0.56999999983236194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242058.08</v>
      </c>
      <c r="D1157" s="2">
        <f>BILANCA!E152</f>
        <v>589008.17000000004</v>
      </c>
      <c r="E1157" s="2">
        <v>0</v>
      </c>
      <c r="F1157" s="2">
        <v>0</v>
      </c>
      <c r="G1157" s="3">
        <f t="shared" si="38"/>
        <v>208750.93974</v>
      </c>
      <c r="H1157" s="3">
        <f t="shared" si="41"/>
        <v>0.25000000002910383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83807.289999999994</v>
      </c>
      <c r="D1158" s="2">
        <f>BILANCA!E153</f>
        <v>188475.73</v>
      </c>
      <c r="E1158" s="2">
        <v>0</v>
      </c>
      <c r="F1158" s="2">
        <v>0</v>
      </c>
      <c r="G1158" s="3">
        <f t="shared" si="38"/>
        <v>68192.294999999998</v>
      </c>
      <c r="H1158" s="3">
        <f t="shared" si="41"/>
        <v>0.55999999998311978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310</v>
      </c>
      <c r="D1159" s="2">
        <f>BILANCA!E154</f>
        <v>11288.78</v>
      </c>
      <c r="E1159" s="2">
        <v>0</v>
      </c>
      <c r="F1159" s="2">
        <v>0</v>
      </c>
      <c r="G1159" s="3">
        <f t="shared" si="38"/>
        <v>3410.2464399999999</v>
      </c>
      <c r="H1159" s="3">
        <f t="shared" si="41"/>
        <v>0.21999999999934516</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13968.28</v>
      </c>
      <c r="D1161" s="2">
        <f>BILANCA!E156</f>
        <v>4403872.4800000004</v>
      </c>
      <c r="E1161" s="2">
        <v>0</v>
      </c>
      <c r="F1161" s="2">
        <v>0</v>
      </c>
      <c r="G1161" s="3">
        <f t="shared" si="38"/>
        <v>1332078.69924</v>
      </c>
      <c r="H1161" s="3">
        <f t="shared" si="41"/>
        <v>0.76000000044768967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115895.87</v>
      </c>
      <c r="D1163" s="2">
        <f>BILANCA!E158</f>
        <v>890854.93</v>
      </c>
      <c r="E1163" s="2">
        <v>0</v>
      </c>
      <c r="F1163" s="2">
        <v>0</v>
      </c>
      <c r="G1163" s="3">
        <f t="shared" si="38"/>
        <v>290333.67668999999</v>
      </c>
      <c r="H1163" s="3">
        <f t="shared" si="41"/>
        <v>0.19999999995343387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2113889.2999999998</v>
      </c>
      <c r="D1164" s="2">
        <f>BILANCA!E159</f>
        <v>2212783.4300000002</v>
      </c>
      <c r="E1164" s="2">
        <v>0</v>
      </c>
      <c r="F1164" s="2">
        <v>0</v>
      </c>
      <c r="G1164" s="3">
        <f t="shared" si="38"/>
        <v>1007076.24864</v>
      </c>
      <c r="H1164" s="3">
        <f t="shared" si="41"/>
        <v>0.72999999998137355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575723.78</v>
      </c>
      <c r="D1165" s="2">
        <f>BILANCA!E160</f>
        <v>827037.71</v>
      </c>
      <c r="E1165" s="2">
        <v>0</v>
      </c>
      <c r="F1165" s="2">
        <v>0</v>
      </c>
      <c r="G1165" s="3">
        <f t="shared" si="38"/>
        <v>345618.87599999999</v>
      </c>
      <c r="H1165" s="3">
        <f t="shared" si="41"/>
        <v>0.51000000000931323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751911.44</v>
      </c>
      <c r="D1166" s="2">
        <f>BILANCA!E161</f>
        <v>1010707.25</v>
      </c>
      <c r="E1166" s="2">
        <v>0</v>
      </c>
      <c r="F1166" s="2">
        <v>0</v>
      </c>
      <c r="G1166" s="3">
        <f t="shared" si="38"/>
        <v>432638.84664</v>
      </c>
      <c r="H1166" s="3">
        <f t="shared" si="41"/>
        <v>0.68999999994412065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5654406.0899999999</v>
      </c>
      <c r="D1167" s="2">
        <f>BILANCA!E162</f>
        <v>5892242.0800000001</v>
      </c>
      <c r="E1167" s="2">
        <v>0</v>
      </c>
      <c r="F1167" s="2">
        <v>0</v>
      </c>
      <c r="G1167" s="3">
        <f t="shared" si="38"/>
        <v>2737905.7692499999</v>
      </c>
      <c r="H1167" s="3">
        <f t="shared" si="41"/>
        <v>0.16999999992549419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42384.44</v>
      </c>
      <c r="D1168" s="2">
        <f>BILANCA!E163</f>
        <v>23252.31</v>
      </c>
      <c r="E1168" s="2">
        <v>0</v>
      </c>
      <c r="F1168" s="2">
        <v>0</v>
      </c>
      <c r="G1168" s="3">
        <f t="shared" si="38"/>
        <v>14044.47148</v>
      </c>
      <c r="H1168" s="3">
        <f t="shared" si="41"/>
        <v>0.75000000000363798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1789409.73</v>
      </c>
      <c r="D1169" s="2">
        <f>BILANCA!E164</f>
        <v>1763244.03</v>
      </c>
      <c r="E1169" s="2">
        <v>0</v>
      </c>
      <c r="F1169" s="2">
        <v>0</v>
      </c>
      <c r="G1169" s="3">
        <f t="shared" si="38"/>
        <v>845227.74861000013</v>
      </c>
      <c r="H1169" s="3">
        <f t="shared" si="41"/>
        <v>0.30000000004656613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19361.599999999999</v>
      </c>
      <c r="D1170" s="2">
        <f>BILANCA!E165</f>
        <v>43447.72</v>
      </c>
      <c r="E1170" s="2">
        <v>0</v>
      </c>
      <c r="F1170" s="2">
        <v>0</v>
      </c>
      <c r="G1170" s="3">
        <f t="shared" si="38"/>
        <v>17001.126400000001</v>
      </c>
      <c r="H1170" s="3">
        <f t="shared" si="41"/>
        <v>0.68000000000029104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19361.599999999999</v>
      </c>
      <c r="D1172" s="2">
        <f>BILANCA!E167</f>
        <v>43447.72</v>
      </c>
      <c r="E1172" s="2">
        <v>0</v>
      </c>
      <c r="F1172" s="2">
        <v>0</v>
      </c>
      <c r="G1172" s="3">
        <f t="shared" si="38"/>
        <v>17213.640480000002</v>
      </c>
      <c r="H1172" s="3">
        <f t="shared" si="41"/>
        <v>0.68000000000029104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6656755.5500000007</v>
      </c>
      <c r="D1176" s="2">
        <f>BILANCA!E171</f>
        <v>721120.57</v>
      </c>
      <c r="E1176" s="2">
        <v>0</v>
      </c>
      <c r="F1176" s="2">
        <v>0</v>
      </c>
      <c r="G1176" s="3">
        <f t="shared" si="38"/>
        <v>1344433.4505400003</v>
      </c>
      <c r="H1176" s="3">
        <f t="shared" si="41"/>
        <v>0.87999999930616468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645988.18000000005</v>
      </c>
      <c r="D1177" s="2">
        <f>BILANCA!E172</f>
        <v>711237.35</v>
      </c>
      <c r="E1177" s="2">
        <v>0</v>
      </c>
      <c r="F1177" s="2">
        <v>0</v>
      </c>
      <c r="G1177" s="3">
        <f t="shared" si="38"/>
        <v>345433.30096000002</v>
      </c>
      <c r="H1177" s="3">
        <f t="shared" si="41"/>
        <v>0.53000000002793968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855.13</v>
      </c>
      <c r="D1178" s="2">
        <f>BILANCA!E173</f>
        <v>9883.2199999999993</v>
      </c>
      <c r="E1178" s="2">
        <v>0</v>
      </c>
      <c r="F1178" s="2">
        <v>0</v>
      </c>
      <c r="G1178" s="3">
        <f t="shared" si="38"/>
        <v>3464.4237600000001</v>
      </c>
      <c r="H1178" s="3">
        <f t="shared" si="41"/>
        <v>0.34999999999934062</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6009912.2400000002</v>
      </c>
      <c r="D1179" s="2">
        <f>BILANCA!E174</f>
        <v>0</v>
      </c>
      <c r="E1179" s="2">
        <v>0</v>
      </c>
      <c r="F1179" s="2">
        <v>0</v>
      </c>
      <c r="G1179" s="3">
        <f t="shared" si="38"/>
        <v>1015675.1685600001</v>
      </c>
      <c r="H1179" s="3">
        <f t="shared" si="41"/>
        <v>0.24000000022351742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263868785.59</v>
      </c>
      <c r="D1180" s="2">
        <f>BILANCA!E176</f>
        <v>284409077.56999999</v>
      </c>
      <c r="E1180" s="2">
        <v>0</v>
      </c>
      <c r="F1180" s="2">
        <v>0</v>
      </c>
      <c r="G1180" s="3">
        <f t="shared" si="38"/>
        <v>141556779.92410001</v>
      </c>
      <c r="H1180" s="3">
        <f t="shared" si="41"/>
        <v>0.84000000357627869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40642167.07</v>
      </c>
      <c r="D1181" s="2">
        <f>BILANCA!E177</f>
        <v>53069863.309999995</v>
      </c>
      <c r="E1181" s="2">
        <v>0</v>
      </c>
      <c r="F1181" s="2">
        <v>0</v>
      </c>
      <c r="G1181" s="3">
        <f t="shared" si="38"/>
        <v>25099703.820990004</v>
      </c>
      <c r="H1181" s="3">
        <f t="shared" si="41"/>
        <v>0.37999999523162842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15326355.609999999</v>
      </c>
      <c r="D1182" s="2">
        <f>BILANCA!E178</f>
        <v>20913269.739999998</v>
      </c>
      <c r="E1182" s="2">
        <v>0</v>
      </c>
      <c r="F1182" s="2">
        <v>0</v>
      </c>
      <c r="G1182" s="3">
        <f t="shared" si="38"/>
        <v>9830297.9554799981</v>
      </c>
      <c r="H1182" s="3">
        <f t="shared" si="41"/>
        <v>0.65000000223517418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9927826.2699999996</v>
      </c>
      <c r="D1183" s="2">
        <f>BILANCA!E179</f>
        <v>11454760.77</v>
      </c>
      <c r="E1183" s="2">
        <v>0</v>
      </c>
      <c r="F1183" s="2">
        <v>0</v>
      </c>
      <c r="G1183" s="3">
        <f t="shared" si="38"/>
        <v>5680861.1711299997</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3659424.02</v>
      </c>
      <c r="D1184" s="2">
        <f>BILANCA!E180</f>
        <v>5003141.1900000004</v>
      </c>
      <c r="E1184" s="2">
        <v>0</v>
      </c>
      <c r="F1184" s="2">
        <v>0</v>
      </c>
      <c r="G1184" s="3">
        <f t="shared" si="38"/>
        <v>2377832.9136000001</v>
      </c>
      <c r="H1184" s="3">
        <f t="shared" si="41"/>
        <v>0.21000000042840838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507104.34</v>
      </c>
      <c r="D1185" s="2">
        <f>BILANCA!E181</f>
        <v>506345.72</v>
      </c>
      <c r="E1185" s="2">
        <v>0</v>
      </c>
      <c r="F1185" s="2">
        <v>0</v>
      </c>
      <c r="G1185" s="3">
        <f t="shared" si="38"/>
        <v>265964.26149999996</v>
      </c>
      <c r="H1185" s="3">
        <f t="shared" si="41"/>
        <v>0.62000000005355105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1.66</v>
      </c>
      <c r="E1186" s="2">
        <v>0</v>
      </c>
      <c r="F1186" s="2">
        <v>0</v>
      </c>
      <c r="G1186" s="3">
        <f t="shared" si="38"/>
        <v>0.58431999999999995</v>
      </c>
      <c r="H1186" s="3">
        <f t="shared" si="41"/>
        <v>0.34000000000000008</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495994.13</v>
      </c>
      <c r="D1187" s="2">
        <f>BILANCA!E183</f>
        <v>493065</v>
      </c>
      <c r="E1187" s="2">
        <v>0</v>
      </c>
      <c r="F1187" s="2">
        <v>0</v>
      </c>
      <c r="G1187" s="3">
        <f t="shared" si="38"/>
        <v>262335.97100999998</v>
      </c>
      <c r="H1187" s="3">
        <f t="shared" si="41"/>
        <v>0.13000000000465661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11110.21</v>
      </c>
      <c r="D1188" s="2">
        <f>BILANCA!E184</f>
        <v>13279.06</v>
      </c>
      <c r="E1188" s="2">
        <v>0</v>
      </c>
      <c r="F1188" s="2">
        <v>0</v>
      </c>
      <c r="G1188" s="3">
        <f t="shared" si="38"/>
        <v>6704.962739999999</v>
      </c>
      <c r="H1188" s="3">
        <f t="shared" si="41"/>
        <v>0.26999999999861757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196580.52</v>
      </c>
      <c r="D1189" s="2">
        <f>BILANCA!E185</f>
        <v>180216.9</v>
      </c>
      <c r="E1189" s="2">
        <v>0</v>
      </c>
      <c r="F1189" s="2">
        <v>0</v>
      </c>
      <c r="G1189" s="3">
        <f t="shared" si="38"/>
        <v>99705.563280000002</v>
      </c>
      <c r="H1189" s="3">
        <f t="shared" si="41"/>
        <v>0.58000000001629815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965428.05</v>
      </c>
      <c r="E1190" s="2">
        <v>0</v>
      </c>
      <c r="F1190" s="2">
        <v>0</v>
      </c>
      <c r="G1190" s="3">
        <f>B1190/1000*C1190+B1190/500*D1190</f>
        <v>347554.098</v>
      </c>
      <c r="H1190" s="3">
        <f>ABS(C1190-ROUND(C1190,0))+ABS(D1190-ROUND(D1190,0))</f>
        <v>5.0000000046566129E-2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785297.31</v>
      </c>
      <c r="E1193" s="2">
        <v>0</v>
      </c>
      <c r="F1193" s="2">
        <v>0</v>
      </c>
      <c r="G1193" s="3">
        <f t="shared" si="42"/>
        <v>287418.81546000001</v>
      </c>
      <c r="H1193" s="3">
        <f t="shared" si="43"/>
        <v>0.31000000005587935</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180130.74</v>
      </c>
      <c r="E1194" s="2">
        <v>0</v>
      </c>
      <c r="F1194" s="2">
        <v>0</v>
      </c>
      <c r="G1194" s="3">
        <f t="shared" si="42"/>
        <v>66288.11232</v>
      </c>
      <c r="H1194" s="3">
        <f t="shared" si="43"/>
        <v>0.26000000000931323</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512115.36</v>
      </c>
      <c r="D1198" s="2">
        <f>BILANCA!E194</f>
        <v>1388579.09</v>
      </c>
      <c r="E1198" s="2">
        <v>0</v>
      </c>
      <c r="F1198" s="2">
        <v>0</v>
      </c>
      <c r="G1198" s="3">
        <f t="shared" si="38"/>
        <v>618383.42552000005</v>
      </c>
      <c r="H1198" s="3">
        <f t="shared" si="41"/>
        <v>0.45000000006984919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566584.18000000005</v>
      </c>
      <c r="E1199" s="2">
        <v>0</v>
      </c>
      <c r="F1199" s="2">
        <v>0</v>
      </c>
      <c r="G1199" s="3">
        <f t="shared" si="38"/>
        <v>214168.82004000002</v>
      </c>
      <c r="H1199" s="3">
        <f t="shared" si="41"/>
        <v>0.18000000005122274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523305.1</v>
      </c>
      <c r="D1200" s="2">
        <f>BILANCA!E196</f>
        <v>848213.84</v>
      </c>
      <c r="E1200" s="2">
        <v>0</v>
      </c>
      <c r="F1200" s="2">
        <v>0</v>
      </c>
      <c r="G1200" s="3">
        <f t="shared" si="38"/>
        <v>421749.22819999995</v>
      </c>
      <c r="H1200" s="3">
        <f t="shared" si="41"/>
        <v>0.26000000000931323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994578.78</v>
      </c>
      <c r="D1201" s="2">
        <f>BILANCA!E197</f>
        <v>2279547.3099999996</v>
      </c>
      <c r="E1201" s="2">
        <v>0</v>
      </c>
      <c r="F1201" s="2">
        <v>0</v>
      </c>
      <c r="G1201" s="3">
        <f t="shared" si="38"/>
        <v>1060751.6194</v>
      </c>
      <c r="H1201" s="3">
        <f t="shared" si="41"/>
        <v>0.52999999956227839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65103.6</v>
      </c>
      <c r="D1202" s="2">
        <f>BILANCA!E198</f>
        <v>345161.44</v>
      </c>
      <c r="E1202" s="2">
        <v>0</v>
      </c>
      <c r="F1202" s="2">
        <v>0</v>
      </c>
      <c r="G1202" s="3">
        <f t="shared" ref="G1202:G1206" si="44">B1202/1000*C1202+B1202/500*D1202</f>
        <v>145041.88416000002</v>
      </c>
      <c r="H1202" s="3">
        <f t="shared" ref="H1202:H1206" si="45">ABS(C1202-ROUND(C1202,0))+ABS(D1202-ROUND(D1202,0))</f>
        <v>0.8400000000037835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655170.18000000005</v>
      </c>
      <c r="D1203" s="2">
        <f>BILANCA!E199</f>
        <v>538082.19999999995</v>
      </c>
      <c r="E1203" s="2">
        <v>0</v>
      </c>
      <c r="F1203" s="2">
        <v>0</v>
      </c>
      <c r="G1203" s="3">
        <f t="shared" si="44"/>
        <v>334147.57394000003</v>
      </c>
      <c r="H1203" s="3">
        <f t="shared" si="45"/>
        <v>0.38000000000465661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274305</v>
      </c>
      <c r="D1206" s="2">
        <f>BILANCA!E202</f>
        <v>1396303.67</v>
      </c>
      <c r="E1206" s="2">
        <v>0</v>
      </c>
      <c r="F1206" s="2">
        <v>0</v>
      </c>
      <c r="G1206" s="3">
        <f t="shared" si="44"/>
        <v>601114.81864000007</v>
      </c>
      <c r="H1206" s="3">
        <f t="shared" si="45"/>
        <v>0.33000000007450581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22896323.82</v>
      </c>
      <c r="D1223" s="2">
        <f>BILANCA!E219</f>
        <v>27796672.859999999</v>
      </c>
      <c r="E1223" s="2">
        <v>0</v>
      </c>
      <c r="F1223" s="2">
        <v>0</v>
      </c>
      <c r="G1223" s="3">
        <f t="shared" si="38"/>
        <v>16718299.612019999</v>
      </c>
      <c r="H1223" s="3">
        <f t="shared" si="41"/>
        <v>0.32000000029802322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22896323.82</v>
      </c>
      <c r="D1224" s="2">
        <f>BILANCA!E220</f>
        <v>27796672.859999999</v>
      </c>
      <c r="E1224" s="2">
        <v>0</v>
      </c>
      <c r="F1224" s="2">
        <v>0</v>
      </c>
      <c r="G1224" s="3">
        <f t="shared" si="38"/>
        <v>16796789.28156</v>
      </c>
      <c r="H1224" s="3">
        <f t="shared" si="41"/>
        <v>0.32000000029802322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16725536.369999999</v>
      </c>
      <c r="D1229" s="2">
        <f>BILANCA!E225</f>
        <v>22134232.850000001</v>
      </c>
      <c r="E1229" s="2">
        <v>0</v>
      </c>
      <c r="F1229" s="2">
        <v>0</v>
      </c>
      <c r="G1229" s="3">
        <f t="shared" si="38"/>
        <v>13357686.453330001</v>
      </c>
      <c r="H1229" s="3">
        <f t="shared" si="41"/>
        <v>0.51999999769032001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6170787.4500000002</v>
      </c>
      <c r="D1234" s="2">
        <f>BILANCA!E230</f>
        <v>5662440.0099999998</v>
      </c>
      <c r="E1234" s="2">
        <v>0</v>
      </c>
      <c r="F1234" s="2">
        <v>0</v>
      </c>
      <c r="G1234" s="3">
        <f t="shared" si="38"/>
        <v>3919029.5132799996</v>
      </c>
      <c r="H1234" s="3">
        <f t="shared" si="41"/>
        <v>0.4599999999627471</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1409728.1</v>
      </c>
      <c r="D1251" s="2">
        <f>BILANCA!E247</f>
        <v>2074370.3</v>
      </c>
      <c r="E1251" s="2">
        <v>0</v>
      </c>
      <c r="F1251" s="2">
        <v>0</v>
      </c>
      <c r="G1251" s="3">
        <f>B1251/1000*C1251+B1251/500*D1251</f>
        <v>1339590.9567</v>
      </c>
      <c r="H1251" s="3">
        <f>ABS(C1251-ROUND(C1251,0))+ABS(D1251-ROUND(D1251,0))</f>
        <v>0.40000000013969839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15180.76</v>
      </c>
      <c r="D1252" s="2">
        <f>BILANCA!E248</f>
        <v>6003.1</v>
      </c>
      <c r="E1252" s="2">
        <v>0</v>
      </c>
      <c r="F1252" s="2">
        <v>0</v>
      </c>
      <c r="G1252" s="3">
        <f t="shared" si="38"/>
        <v>6579.2443199999998</v>
      </c>
      <c r="H1252" s="3">
        <f t="shared" si="41"/>
        <v>0.34000000000014552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7715.91</v>
      </c>
      <c r="D1253" s="2">
        <f>BILANCA!E249</f>
        <v>4638.25</v>
      </c>
      <c r="E1253" s="2">
        <v>0</v>
      </c>
      <c r="F1253" s="2">
        <v>0</v>
      </c>
      <c r="G1253" s="3">
        <f t="shared" si="38"/>
        <v>4129.1556300000002</v>
      </c>
      <c r="H1253" s="3">
        <f t="shared" si="41"/>
        <v>0.34000000000014552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7464.85</v>
      </c>
      <c r="D1254" s="2">
        <f>BILANCA!E250</f>
        <v>1364.85</v>
      </c>
      <c r="E1254" s="2">
        <v>0</v>
      </c>
      <c r="F1254" s="2">
        <v>0</v>
      </c>
      <c r="G1254" s="3">
        <f t="shared" si="38"/>
        <v>2487.4702000000002</v>
      </c>
      <c r="H1254" s="3">
        <f t="shared" si="41"/>
        <v>0.29999999999972715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223226618.52000001</v>
      </c>
      <c r="D1255" s="2">
        <f>BILANCA!E251</f>
        <v>231339214.25999999</v>
      </c>
      <c r="E1255" s="2">
        <v>0</v>
      </c>
      <c r="F1255" s="2">
        <v>0</v>
      </c>
      <c r="G1255" s="3">
        <f t="shared" si="38"/>
        <v>168046736.5248</v>
      </c>
      <c r="H1255" s="3">
        <f t="shared" si="41"/>
        <v>0.73999997973442078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185345308.25999999</v>
      </c>
      <c r="D1256" s="2">
        <f>BILANCA!E252</f>
        <v>192730343.25</v>
      </c>
      <c r="E1256" s="2">
        <v>0</v>
      </c>
      <c r="F1256" s="2">
        <v>0</v>
      </c>
      <c r="G1256" s="3">
        <f t="shared" si="38"/>
        <v>140418274.71096</v>
      </c>
      <c r="H1256" s="3">
        <f t="shared" si="41"/>
        <v>0.50999999046325684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208761757.22</v>
      </c>
      <c r="D1257" s="2">
        <f>BILANCA!E253</f>
        <v>221026101.88999999</v>
      </c>
      <c r="E1257" s="2">
        <v>0</v>
      </c>
      <c r="F1257" s="2">
        <v>0</v>
      </c>
      <c r="G1257" s="3">
        <f t="shared" si="38"/>
        <v>160751048.36699998</v>
      </c>
      <c r="H1257" s="3">
        <f t="shared" si="41"/>
        <v>0.33000001311302185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23416448.960000001</v>
      </c>
      <c r="D1258" s="2">
        <f>BILANCA!E254</f>
        <v>28295758.640000001</v>
      </c>
      <c r="E1258" s="2">
        <v>0</v>
      </c>
      <c r="F1258" s="2">
        <v>0</v>
      </c>
      <c r="G1258" s="3">
        <f t="shared" si="38"/>
        <v>19841975.627519999</v>
      </c>
      <c r="H1258" s="3">
        <f t="shared" si="41"/>
        <v>0.39999999850988388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29465270.219999999</v>
      </c>
      <c r="D1259" s="2">
        <f>BILANCA!E255</f>
        <v>24326190.100000001</v>
      </c>
      <c r="E1259" s="2">
        <v>0</v>
      </c>
      <c r="F1259" s="2">
        <v>0</v>
      </c>
      <c r="G1259" s="3">
        <f t="shared" si="38"/>
        <v>19451294.954580002</v>
      </c>
      <c r="H1259" s="3">
        <f t="shared" si="41"/>
        <v>0.32000000029802322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40505638.259999998</v>
      </c>
      <c r="D1260" s="2">
        <f>BILANCA!E256</f>
        <v>47170534.5</v>
      </c>
      <c r="E1260" s="2">
        <v>0</v>
      </c>
      <c r="F1260" s="2">
        <v>0</v>
      </c>
      <c r="G1260" s="3">
        <f t="shared" si="38"/>
        <v>33711676.814999998</v>
      </c>
      <c r="H1260" s="3">
        <f t="shared" si="41"/>
        <v>0.75999999791383743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39710840.32</v>
      </c>
      <c r="D1261" s="2">
        <f>BILANCA!E257</f>
        <v>41776385.780000001</v>
      </c>
      <c r="E1261" s="2">
        <v>0</v>
      </c>
      <c r="F1261" s="2">
        <v>0</v>
      </c>
      <c r="G1261" s="3">
        <f t="shared" si="38"/>
        <v>30939166.581879999</v>
      </c>
      <c r="H1261" s="3">
        <f t="shared" si="41"/>
        <v>0.53999999910593033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794797.94</v>
      </c>
      <c r="D1263" s="2">
        <f>BILANCA!E259</f>
        <v>5394148.7199999997</v>
      </c>
      <c r="E1263" s="2">
        <v>0</v>
      </c>
      <c r="F1263" s="2">
        <v>0</v>
      </c>
      <c r="G1263" s="3">
        <f t="shared" si="38"/>
        <v>2930523.1311400002</v>
      </c>
      <c r="H1263" s="3">
        <f t="shared" si="41"/>
        <v>0.34000000031664968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11040368.039999999</v>
      </c>
      <c r="D1264" s="2">
        <f>BILANCA!E260</f>
        <v>22844344.399999999</v>
      </c>
      <c r="E1264" s="2">
        <v>0</v>
      </c>
      <c r="F1264" s="2">
        <v>0</v>
      </c>
      <c r="G1264" s="3">
        <f t="shared" si="38"/>
        <v>14409180.43736</v>
      </c>
      <c r="H1264" s="3">
        <f t="shared" si="41"/>
        <v>0.43999999761581421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11040368.039999999</v>
      </c>
      <c r="D1266" s="2">
        <f>BILANCA!E262</f>
        <v>22844344.399999999</v>
      </c>
      <c r="E1266" s="2">
        <v>0</v>
      </c>
      <c r="F1266" s="2">
        <v>0</v>
      </c>
      <c r="G1266" s="3">
        <f t="shared" si="38"/>
        <v>14522638.551039999</v>
      </c>
      <c r="H1266" s="3">
        <f t="shared" si="41"/>
        <v>0.43999999761581421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977225</v>
      </c>
      <c r="E1268" s="2">
        <v>0</v>
      </c>
      <c r="F1268" s="2">
        <v>0</v>
      </c>
      <c r="G1268" s="3">
        <f>B1268/1000*C1268+B1268/500*D1268</f>
        <v>504248.10000000003</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161267.47</v>
      </c>
      <c r="E1270" s="2">
        <v>0</v>
      </c>
      <c r="F1270" s="2">
        <v>0</v>
      </c>
      <c r="G1270" s="3">
        <f t="shared" si="46"/>
        <v>83859.084400000007</v>
      </c>
      <c r="H1270" s="3">
        <f t="shared" si="47"/>
        <v>0.47000000000116415</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635826.79</v>
      </c>
      <c r="E1271" s="2">
        <v>0</v>
      </c>
      <c r="F1271" s="2">
        <v>0</v>
      </c>
      <c r="G1271" s="3">
        <f t="shared" si="46"/>
        <v>331901.58438000001</v>
      </c>
      <c r="H1271" s="3">
        <f t="shared" si="47"/>
        <v>0.2099999999627471</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180130.74</v>
      </c>
      <c r="E1275" s="2">
        <v>0</v>
      </c>
      <c r="F1275" s="2">
        <v>0</v>
      </c>
      <c r="G1275" s="3">
        <f t="shared" si="46"/>
        <v>95469.292199999996</v>
      </c>
      <c r="H1275" s="3">
        <f t="shared" si="47"/>
        <v>0.26000000000931323</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8401713.6100000013</v>
      </c>
      <c r="D1278" s="2">
        <f>BILANCA!E274</f>
        <v>15216516.129999999</v>
      </c>
      <c r="E1278" s="2">
        <v>0</v>
      </c>
      <c r="F1278" s="2">
        <v>0</v>
      </c>
      <c r="G1278" s="3">
        <f t="shared" si="38"/>
        <v>10407711.89316</v>
      </c>
      <c r="H1278" s="3">
        <f t="shared" si="41"/>
        <v>0.51999999769032001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88616.65</v>
      </c>
      <c r="D1279" s="2">
        <f>BILANCA!E275</f>
        <v>802262.29</v>
      </c>
      <c r="E1279" s="2">
        <v>0</v>
      </c>
      <c r="F1279" s="2">
        <v>0</v>
      </c>
      <c r="G1279" s="3">
        <f t="shared" ref="G1279:G1294" si="48">B1279/1000*C1279+B1279/500*D1279</f>
        <v>455454.99087000004</v>
      </c>
      <c r="H1279" s="3">
        <f t="shared" ref="H1279:H1294" si="49">ABS(C1279-ROUND(C1279,0))+ABS(D1279-ROUND(D1279,0))</f>
        <v>0.64000000004307367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917571.58000000007</v>
      </c>
      <c r="D1281" s="2">
        <f>BILANCA!E277</f>
        <v>6143234.9000000004</v>
      </c>
      <c r="E1281" s="2">
        <v>0</v>
      </c>
      <c r="F1281" s="2">
        <v>0</v>
      </c>
      <c r="G1281" s="3">
        <f t="shared" si="48"/>
        <v>3578295.2139800005</v>
      </c>
      <c r="H1281" s="3">
        <f t="shared" si="49"/>
        <v>0.51999999955296516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539178.39</v>
      </c>
      <c r="D1283" s="2">
        <f>BILANCA!E279</f>
        <v>581321.36</v>
      </c>
      <c r="E1283" s="2">
        <v>0</v>
      </c>
      <c r="F1283" s="2">
        <v>0</v>
      </c>
      <c r="G1283" s="3">
        <f t="shared" si="48"/>
        <v>464597.16303000005</v>
      </c>
      <c r="H1283" s="3">
        <f t="shared" si="49"/>
        <v>0.75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83807.289999999994</v>
      </c>
      <c r="D1284" s="2">
        <f>BILANCA!E280</f>
        <v>188475.73</v>
      </c>
      <c r="E1284" s="2">
        <v>0</v>
      </c>
      <c r="F1284" s="2">
        <v>0</v>
      </c>
      <c r="G1284" s="3">
        <f t="shared" si="48"/>
        <v>126247.89750000001</v>
      </c>
      <c r="H1284" s="3">
        <f t="shared" si="49"/>
        <v>0.55999999998311978</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310</v>
      </c>
      <c r="D1285" s="2">
        <f>BILANCA!E281</f>
        <v>11288.78</v>
      </c>
      <c r="E1285" s="2">
        <v>0</v>
      </c>
      <c r="F1285" s="2">
        <v>0</v>
      </c>
      <c r="G1285" s="3">
        <f t="shared" si="48"/>
        <v>6294.0790000000006</v>
      </c>
      <c r="H1285" s="3">
        <f t="shared" si="49"/>
        <v>0.21999999999934516</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185184.84</v>
      </c>
      <c r="D1287" s="2">
        <f>BILANCA!E283</f>
        <v>4497428.1500000004</v>
      </c>
      <c r="E1287" s="2">
        <v>0</v>
      </c>
      <c r="F1287" s="2">
        <v>0</v>
      </c>
      <c r="G1287" s="3">
        <f t="shared" si="48"/>
        <v>2542871.3957800004</v>
      </c>
      <c r="H1287" s="3">
        <f t="shared" si="49"/>
        <v>0.31000000037602149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109091.06</v>
      </c>
      <c r="D1289" s="2">
        <f>BILANCA!E285</f>
        <v>864720.88</v>
      </c>
      <c r="E1289" s="2">
        <v>0</v>
      </c>
      <c r="F1289" s="2">
        <v>0</v>
      </c>
      <c r="G1289" s="3">
        <f t="shared" si="48"/>
        <v>512950.65678000008</v>
      </c>
      <c r="H1289" s="3">
        <f t="shared" si="49"/>
        <v>0.17999999999301508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491046.16</v>
      </c>
      <c r="D1290" s="2">
        <f>BILANCA!E286</f>
        <v>658605.28</v>
      </c>
      <c r="E1290" s="2">
        <v>0</v>
      </c>
      <c r="F1290" s="2">
        <v>0</v>
      </c>
      <c r="G1290" s="3">
        <f t="shared" si="48"/>
        <v>506311.88160000008</v>
      </c>
      <c r="H1290" s="3">
        <f t="shared" si="49"/>
        <v>0.44000000000232831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505437.78</v>
      </c>
      <c r="D1291" s="2">
        <f>BILANCA!E287</f>
        <v>580302.49</v>
      </c>
      <c r="E1291" s="2">
        <v>0</v>
      </c>
      <c r="F1291" s="2">
        <v>0</v>
      </c>
      <c r="G1291" s="3">
        <f t="shared" si="48"/>
        <v>468158.01556000009</v>
      </c>
      <c r="H1291" s="3">
        <f t="shared" si="49"/>
        <v>0.7099999999627471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560305.26</v>
      </c>
      <c r="D1292" s="2">
        <f>BILANCA!E288</f>
        <v>868123.24</v>
      </c>
      <c r="E1292" s="2">
        <v>0</v>
      </c>
      <c r="F1292" s="2">
        <v>0</v>
      </c>
      <c r="G1292" s="3">
        <f t="shared" si="48"/>
        <v>647627.59067999991</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5801106.2800000003</v>
      </c>
      <c r="D1293" s="2">
        <f>BILANCA!E289</f>
        <v>6138859.6200000001</v>
      </c>
      <c r="E1293" s="2">
        <v>0</v>
      </c>
      <c r="F1293" s="2">
        <v>0</v>
      </c>
      <c r="G1293" s="3">
        <f t="shared" si="48"/>
        <v>5116307.6221599998</v>
      </c>
      <c r="H1293" s="3">
        <f t="shared" si="49"/>
        <v>0.66000000014901161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37629.9</v>
      </c>
      <c r="D1294" s="2">
        <f>BILANCA!E290</f>
        <v>25128.31</v>
      </c>
      <c r="E1294" s="2">
        <v>0</v>
      </c>
      <c r="F1294" s="2">
        <v>0</v>
      </c>
      <c r="G1294" s="3">
        <f t="shared" si="48"/>
        <v>24959.771679999998</v>
      </c>
      <c r="H1294" s="3">
        <f t="shared" si="49"/>
        <v>0.40999999999985448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14326.43</v>
      </c>
      <c r="D1295" s="2">
        <f>BILANCA!E291</f>
        <v>43389.78</v>
      </c>
      <c r="E1295" s="2">
        <v>0</v>
      </c>
      <c r="F1295" s="2">
        <v>0</v>
      </c>
      <c r="G1295" s="3">
        <f t="shared" si="38"/>
        <v>28815.207149999998</v>
      </c>
      <c r="H1295" s="3">
        <f t="shared" si="41"/>
        <v>0.65000000000145519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5254.82</v>
      </c>
      <c r="D1296" s="2">
        <f>BILANCA!E292</f>
        <v>5132.72</v>
      </c>
      <c r="E1296" s="2">
        <v>0</v>
      </c>
      <c r="F1296" s="2">
        <v>0</v>
      </c>
      <c r="G1296" s="3">
        <f t="shared" ref="G1296:G1299" si="50">B1296/1000*C1296+B1296/500*D1296</f>
        <v>4438.7943599999999</v>
      </c>
      <c r="H1296" s="3">
        <f t="shared" ref="H1296:H1299" si="51">ABS(C1296-ROUND(C1296,0))+ABS(D1296-ROUND(D1296,0))</f>
        <v>0.46000000000003638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9071.61</v>
      </c>
      <c r="D1297" s="2">
        <f>BILANCA!E293</f>
        <v>34547.25</v>
      </c>
      <c r="E1297" s="2">
        <v>0</v>
      </c>
      <c r="F1297" s="2">
        <v>0</v>
      </c>
      <c r="G1297" s="3">
        <f t="shared" si="50"/>
        <v>22433.673569999999</v>
      </c>
      <c r="H1297" s="3">
        <f t="shared" si="51"/>
        <v>0.63999999999941792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3709.81</v>
      </c>
      <c r="E1299" s="2">
        <v>0</v>
      </c>
      <c r="F1299" s="2">
        <v>0</v>
      </c>
      <c r="G1299" s="3">
        <f t="shared" si="50"/>
        <v>2144.27018</v>
      </c>
      <c r="H1299" s="3">
        <f t="shared" si="51"/>
        <v>0.19000000000005457</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177401751.94</v>
      </c>
      <c r="D1301" s="2">
        <f>BILANCA!E297</f>
        <v>243074262.75999999</v>
      </c>
      <c r="E1301" s="2">
        <v>0</v>
      </c>
      <c r="F1301" s="2">
        <v>0</v>
      </c>
      <c r="G1301" s="3">
        <f t="shared" si="38"/>
        <v>193093130.74085999</v>
      </c>
      <c r="H1301" s="3">
        <f t="shared" si="41"/>
        <v>0.30000001192092896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177401751.94</v>
      </c>
      <c r="D1302" s="2">
        <f>BILANCA!E298</f>
        <v>243074262.75999999</v>
      </c>
      <c r="E1302" s="2">
        <v>0</v>
      </c>
      <c r="F1302" s="2">
        <v>0</v>
      </c>
      <c r="G1302" s="3">
        <f t="shared" si="38"/>
        <v>193756681.01831996</v>
      </c>
      <c r="H1302" s="3">
        <f t="shared" si="41"/>
        <v>0.30000001192092896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2198106.21</v>
      </c>
      <c r="D1303" s="2">
        <f>BILANCA!E300</f>
        <v>2301229.38</v>
      </c>
      <c r="E1303" s="2">
        <v>0</v>
      </c>
      <c r="F1303" s="2">
        <v>0</v>
      </c>
      <c r="G1303" s="3">
        <f t="shared" si="38"/>
        <v>1992565.5362099996</v>
      </c>
      <c r="H1303" s="3">
        <f t="shared" si="41"/>
        <v>0.58999999985098839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14029754.01</v>
      </c>
      <c r="D1304" s="2">
        <f>BILANCA!E301</f>
        <v>15342037.32</v>
      </c>
      <c r="E1304" s="2">
        <v>0</v>
      </c>
      <c r="F1304" s="2">
        <v>0</v>
      </c>
      <c r="G1304" s="3">
        <f t="shared" si="38"/>
        <v>13145865.6231</v>
      </c>
      <c r="H1304" s="3">
        <f t="shared" si="41"/>
        <v>0.33000000007450581</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4772308.99</v>
      </c>
      <c r="D1305" s="2">
        <f>BILANCA!E302</f>
        <v>6123425.4699999997</v>
      </c>
      <c r="E1305" s="2">
        <v>0</v>
      </c>
      <c r="F1305" s="2">
        <v>0</v>
      </c>
      <c r="G1305" s="3">
        <f t="shared" si="38"/>
        <v>5020652.1793499999</v>
      </c>
      <c r="H1305" s="3">
        <f t="shared" si="41"/>
        <v>0.47999999951571226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4936471.68</v>
      </c>
      <c r="D1306" s="2">
        <f>BILANCA!E303</f>
        <v>10728361.630000001</v>
      </c>
      <c r="E1306" s="2">
        <v>0</v>
      </c>
      <c r="F1306" s="2">
        <v>0</v>
      </c>
      <c r="G1306" s="3">
        <f t="shared" si="38"/>
        <v>7812385.7022400005</v>
      </c>
      <c r="H1306" s="3">
        <f t="shared" si="41"/>
        <v>0.68999999947845936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1454324.28</v>
      </c>
      <c r="E1307" s="2">
        <v>0</v>
      </c>
      <c r="F1307" s="2">
        <v>0</v>
      </c>
      <c r="G1307" s="3">
        <f>B1307/1000*C1307+B1307/500*D1307</f>
        <v>863868.62231999997</v>
      </c>
      <c r="H1307" s="3">
        <f>ABS(C1307-ROUND(C1307,0))+ABS(D1307-ROUND(D1307,0))</f>
        <v>0.28000000002793968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5122.1000000000004</v>
      </c>
      <c r="D1308" s="2">
        <f>BILANCA!E305</f>
        <v>32624.53</v>
      </c>
      <c r="E1308" s="2">
        <v>0</v>
      </c>
      <c r="F1308" s="2">
        <v>0</v>
      </c>
      <c r="G1308" s="3">
        <f t="shared" ref="G1308:G1581" si="52">B1308/1000*C1308+B1308/500*D1308</f>
        <v>20970.605679999997</v>
      </c>
      <c r="H1308" s="3">
        <f t="shared" si="41"/>
        <v>0.57000000000152795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14239.5</v>
      </c>
      <c r="D1309" s="2">
        <f>BILANCA!E306</f>
        <v>10823.19</v>
      </c>
      <c r="E1309" s="2">
        <v>0</v>
      </c>
      <c r="F1309" s="2">
        <v>0</v>
      </c>
      <c r="G1309" s="3">
        <f t="shared" si="52"/>
        <v>10729.878119999999</v>
      </c>
      <c r="H1309" s="3">
        <f t="shared" si="41"/>
        <v>0.69000000000050932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525.99</v>
      </c>
      <c r="E1310" s="2">
        <v>0</v>
      </c>
      <c r="F1310" s="2">
        <v>0</v>
      </c>
      <c r="G1310" s="3">
        <f>B1310/1000*C1310+B1310/500*D1310</f>
        <v>315.59399999999999</v>
      </c>
      <c r="H1310" s="3">
        <f>ABS(C1310-ROUND(C1310,0))+ABS(D1310-ROUND(D1310,0))</f>
        <v>9.9999999999909051E-3</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434760.86</v>
      </c>
      <c r="D1311" s="2">
        <f>BILANCA!E308</f>
        <v>538522.94999999995</v>
      </c>
      <c r="E1311" s="2">
        <v>0</v>
      </c>
      <c r="F1311" s="2">
        <v>0</v>
      </c>
      <c r="G1311" s="3">
        <f t="shared" si="52"/>
        <v>455053.83476</v>
      </c>
      <c r="H1311" s="3">
        <f t="shared" si="41"/>
        <v>0.19000000006053597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87277.33</v>
      </c>
      <c r="D1312" s="2">
        <f>BILANCA!E309</f>
        <v>54008.77</v>
      </c>
      <c r="E1312" s="2">
        <v>0</v>
      </c>
      <c r="F1312" s="2">
        <v>0</v>
      </c>
      <c r="G1312" s="3">
        <f t="shared" si="52"/>
        <v>58979.050739999991</v>
      </c>
      <c r="H1312" s="3">
        <f t="shared" si="41"/>
        <v>0.56000000000494765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282440.73</v>
      </c>
      <c r="D1314" s="2">
        <f>BILANCA!E311</f>
        <v>334404.42</v>
      </c>
      <c r="E1314" s="2">
        <v>0</v>
      </c>
      <c r="F1314" s="2">
        <v>0</v>
      </c>
      <c r="G1314" s="3">
        <f t="shared" si="52"/>
        <v>289179.86927999998</v>
      </c>
      <c r="H1314" s="3">
        <f t="shared" si="41"/>
        <v>0.69000000000232831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972764.42</v>
      </c>
      <c r="D1339" s="2">
        <f>BILANCA!E336</f>
        <v>3810063.31</v>
      </c>
      <c r="E1339" s="2">
        <v>0</v>
      </c>
      <c r="F1339" s="2">
        <v>0</v>
      </c>
      <c r="G1339" s="3">
        <f t="shared" si="52"/>
        <v>2827061.1521600001</v>
      </c>
      <c r="H1339" s="3">
        <f t="shared" si="41"/>
        <v>0.73000000009778887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14353591.189999999</v>
      </c>
      <c r="D1340" s="2">
        <f>BILANCA!E337</f>
        <v>17103206.43</v>
      </c>
      <c r="E1340" s="2">
        <v>0</v>
      </c>
      <c r="F1340" s="2">
        <v>0</v>
      </c>
      <c r="G1340" s="3">
        <f t="shared" si="52"/>
        <v>16024801.3365</v>
      </c>
      <c r="H1340" s="3">
        <f t="shared" si="41"/>
        <v>0.61999999918043613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161157.65</v>
      </c>
      <c r="D1341" s="2">
        <f>BILANCA!E338</f>
        <v>242162.18</v>
      </c>
      <c r="E1341" s="2">
        <v>0</v>
      </c>
      <c r="F1341" s="2">
        <v>0</v>
      </c>
      <c r="G1341" s="3">
        <f t="shared" si="52"/>
        <v>213654.54531000002</v>
      </c>
      <c r="H1341" s="3">
        <f t="shared" si="41"/>
        <v>0.52999999999883585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833421.13</v>
      </c>
      <c r="D1342" s="2">
        <f>BILANCA!E339</f>
        <v>2037385.13</v>
      </c>
      <c r="E1342" s="2">
        <v>0</v>
      </c>
      <c r="F1342" s="2">
        <v>0</v>
      </c>
      <c r="G1342" s="3">
        <f t="shared" si="52"/>
        <v>1629519.5414799999</v>
      </c>
      <c r="H1342" s="3">
        <f t="shared" si="41"/>
        <v>0.2599999998928979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22896323.82</v>
      </c>
      <c r="D1346" s="2">
        <f>BILANCA!E343</f>
        <v>27796672.859999999</v>
      </c>
      <c r="E1346" s="2">
        <v>0</v>
      </c>
      <c r="F1346" s="2">
        <v>0</v>
      </c>
      <c r="G1346" s="3">
        <f t="shared" si="52"/>
        <v>26372528.965440001</v>
      </c>
      <c r="H1346" s="3">
        <f t="shared" si="41"/>
        <v>0.32000000029802322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55262.82</v>
      </c>
      <c r="D1347" s="2">
        <f>BILANCA!E344</f>
        <v>417278.45</v>
      </c>
      <c r="E1347" s="2">
        <v>0</v>
      </c>
      <c r="F1347" s="2">
        <v>0</v>
      </c>
      <c r="G1347" s="3">
        <f t="shared" si="52"/>
        <v>299869.24563999998</v>
      </c>
      <c r="H1347" s="3">
        <f t="shared" si="41"/>
        <v>0.63000000001193257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8943.67</v>
      </c>
      <c r="E1354" s="2">
        <v>0</v>
      </c>
      <c r="F1354" s="2">
        <v>0</v>
      </c>
      <c r="G1354" s="3">
        <f t="shared" si="52"/>
        <v>6153.24496</v>
      </c>
      <c r="H1354" s="3">
        <f t="shared" si="41"/>
        <v>0.32999999999992724</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440200.28</v>
      </c>
      <c r="D1368" s="2">
        <f>BILANCA!E365</f>
        <v>759782.81</v>
      </c>
      <c r="E1368" s="2">
        <v>0</v>
      </c>
      <c r="F1368" s="2">
        <v>0</v>
      </c>
      <c r="G1368" s="3">
        <f t="shared" si="57"/>
        <v>701596.19220000005</v>
      </c>
      <c r="H1368" s="3">
        <f t="shared" si="58"/>
        <v>0.46999999997206032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717127.75</v>
      </c>
      <c r="D1369" s="2">
        <f>BILANCA!E366</f>
        <v>716572.02</v>
      </c>
      <c r="E1369" s="2">
        <v>0</v>
      </c>
      <c r="F1369" s="2">
        <v>0</v>
      </c>
      <c r="G1369" s="3">
        <f t="shared" si="57"/>
        <v>771947.57260999992</v>
      </c>
      <c r="H1369" s="3">
        <f t="shared" si="58"/>
        <v>0.27000000001862645</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10343.15</v>
      </c>
      <c r="D1370" s="2">
        <f>BILANCA!E367</f>
        <v>36916.910000000003</v>
      </c>
      <c r="E1370" s="2">
        <v>0</v>
      </c>
      <c r="F1370" s="2">
        <v>0</v>
      </c>
      <c r="G1370" s="3">
        <f t="shared" si="57"/>
        <v>30303.709200000001</v>
      </c>
      <c r="H1370" s="3">
        <f t="shared" si="58"/>
        <v>0.23999999999614374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58196.04</v>
      </c>
      <c r="D1371" s="2">
        <f>BILANCA!E368</f>
        <v>82301.61</v>
      </c>
      <c r="E1371" s="2">
        <v>0</v>
      </c>
      <c r="F1371" s="2">
        <v>0</v>
      </c>
      <c r="G1371" s="3">
        <f t="shared" si="57"/>
        <v>80430.532860000007</v>
      </c>
      <c r="H1371" s="3">
        <f t="shared" si="58"/>
        <v>0.43000000000029104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34550.839999999997</v>
      </c>
      <c r="D1373" s="2">
        <f>BILANCA!E370</f>
        <v>134550.84</v>
      </c>
      <c r="E1373" s="2">
        <v>0</v>
      </c>
      <c r="F1373" s="2">
        <v>0</v>
      </c>
      <c r="G1373" s="3">
        <f t="shared" si="59"/>
        <v>110225.86476</v>
      </c>
      <c r="H1373" s="3">
        <f t="shared" si="60"/>
        <v>0.32000000000698492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114914.4</v>
      </c>
      <c r="E1374" s="2">
        <v>0</v>
      </c>
      <c r="F1374" s="2">
        <v>0</v>
      </c>
      <c r="G1374" s="3">
        <f t="shared" si="59"/>
        <v>83657.683199999999</v>
      </c>
      <c r="H1374" s="3">
        <f t="shared" si="60"/>
        <v>0.39999999999417923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5298.04</v>
      </c>
      <c r="E1378" s="2">
        <v>0</v>
      </c>
      <c r="F1378" s="2">
        <v>0</v>
      </c>
      <c r="G1378" s="3">
        <f t="shared" si="59"/>
        <v>3899.3574399999998</v>
      </c>
      <c r="H1378" s="3">
        <f t="shared" si="60"/>
        <v>3.999999999996362E-2</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139225.96</v>
      </c>
      <c r="D1382" s="2">
        <f>BILANCA!E379</f>
        <v>89207.9</v>
      </c>
      <c r="E1382" s="2">
        <v>0</v>
      </c>
      <c r="F1382" s="2">
        <v>0</v>
      </c>
      <c r="G1382" s="3">
        <f t="shared" si="59"/>
        <v>118162.73471999999</v>
      </c>
      <c r="H1382" s="3">
        <f t="shared" si="60"/>
        <v>0.14000000001396984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10084.08</v>
      </c>
      <c r="D1383" s="2">
        <f>BILANCA!E380</f>
        <v>134825.76999999999</v>
      </c>
      <c r="E1383" s="2">
        <v>0</v>
      </c>
      <c r="F1383" s="2">
        <v>0</v>
      </c>
      <c r="G1383" s="3">
        <f t="shared" si="59"/>
        <v>104341.38625999998</v>
      </c>
      <c r="H1383" s="3">
        <f t="shared" si="60"/>
        <v>0.31000000001040462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257429.28</v>
      </c>
      <c r="E1384" s="2">
        <v>0</v>
      </c>
      <c r="F1384" s="2">
        <v>0</v>
      </c>
      <c r="G1384" s="3">
        <f t="shared" si="59"/>
        <v>192557.10144</v>
      </c>
      <c r="H1384" s="3">
        <f t="shared" si="60"/>
        <v>0.27999999999883585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722.76</v>
      </c>
      <c r="E1387" s="2">
        <v>0</v>
      </c>
      <c r="F1387" s="2">
        <v>0</v>
      </c>
      <c r="G1387" s="3">
        <f t="shared" si="59"/>
        <v>544.96104000000003</v>
      </c>
      <c r="H1387" s="3">
        <f t="shared" si="60"/>
        <v>0.24000000000000909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2881631.43</v>
      </c>
      <c r="D1390" s="2">
        <f>BILANCA!E387</f>
        <v>3236960.91</v>
      </c>
      <c r="E1390" s="2">
        <v>0</v>
      </c>
      <c r="F1390" s="2">
        <v>0</v>
      </c>
      <c r="G1390" s="3">
        <f t="shared" ref="G1390:G1399" si="61">B1390/1000*C1390+B1390/500*D1390</f>
        <v>3555110.2350000003</v>
      </c>
      <c r="H1390" s="3">
        <f t="shared" ref="H1390:H1399" si="62">ABS(C1390-ROUND(C1390,0))+ABS(D1390-ROUND(D1390,0))</f>
        <v>0.52000000001862645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1648069.14</v>
      </c>
      <c r="D1392" s="2">
        <f>BILANCA!E389</f>
        <v>1650069.14</v>
      </c>
      <c r="E1392" s="2">
        <v>0</v>
      </c>
      <c r="F1392" s="2">
        <v>0</v>
      </c>
      <c r="G1392" s="3">
        <f t="shared" si="61"/>
        <v>1890215.23444</v>
      </c>
      <c r="H1392" s="3">
        <f t="shared" si="62"/>
        <v>0.27999999979510903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158740812.34</v>
      </c>
      <c r="D1394" s="2">
        <f>BILANCA!E391</f>
        <v>178437220.15000001</v>
      </c>
      <c r="E1394" s="2">
        <v>0</v>
      </c>
      <c r="F1394" s="2">
        <v>0</v>
      </c>
      <c r="G1394" s="3">
        <f t="shared" si="61"/>
        <v>197996257.01376003</v>
      </c>
      <c r="H1394" s="3">
        <f t="shared" si="62"/>
        <v>0.49000000953674316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2370962.64</v>
      </c>
      <c r="D1395" s="2">
        <f>BILANCA!E392</f>
        <v>2161390.84</v>
      </c>
      <c r="E1395" s="2">
        <v>0</v>
      </c>
      <c r="F1395" s="2">
        <v>0</v>
      </c>
      <c r="G1395" s="3">
        <f t="shared" si="61"/>
        <v>2577091.5632000002</v>
      </c>
      <c r="H1395" s="3">
        <f t="shared" si="62"/>
        <v>0.52000000001862645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6192191.9400000004</v>
      </c>
      <c r="E1396" s="2">
        <v>0</v>
      </c>
      <c r="F1396" s="2">
        <v>0</v>
      </c>
      <c r="G1396" s="3">
        <f t="shared" si="61"/>
        <v>4780372.1776800007</v>
      </c>
      <c r="H1396" s="3">
        <f t="shared" si="62"/>
        <v>5.9999999590218067E-2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217377.26</v>
      </c>
      <c r="E1397" s="2">
        <v>0</v>
      </c>
      <c r="F1397" s="2">
        <v>0</v>
      </c>
      <c r="G1397" s="3">
        <f t="shared" si="61"/>
        <v>168249.99924</v>
      </c>
      <c r="H1397" s="3">
        <f t="shared" si="62"/>
        <v>0.26000000000931323</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36470821.979999997</v>
      </c>
      <c r="E1399" s="2">
        <v>0</v>
      </c>
      <c r="F1399" s="2">
        <v>0</v>
      </c>
      <c r="G1399" s="3">
        <f t="shared" si="61"/>
        <v>28374299.500439998</v>
      </c>
      <c r="H1399" s="3">
        <f t="shared" si="62"/>
        <v>2.0000003278255463E-2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11760276.390000001</v>
      </c>
      <c r="D1400" s="14">
        <f>BILANCA!E397</f>
        <v>14708230.539999999</v>
      </c>
      <c r="E1400" s="14">
        <v>0</v>
      </c>
      <c r="F1400" s="14">
        <v>0</v>
      </c>
      <c r="G1400" s="15">
        <f t="shared" si="52"/>
        <v>16058927.613299999</v>
      </c>
      <c r="H1400" s="15">
        <f t="shared" si="41"/>
        <v>0.85000000149011612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15735896.16</v>
      </c>
      <c r="D1401" s="7">
        <f>'RAS-funkcijski'!E5</f>
        <v>23613092.66</v>
      </c>
      <c r="E1401" s="7">
        <v>0</v>
      </c>
      <c r="F1401" s="7">
        <v>0</v>
      </c>
      <c r="G1401" s="8">
        <f t="shared" si="52"/>
        <v>62962.081480000008</v>
      </c>
      <c r="H1401" s="8">
        <f t="shared" si="41"/>
        <v>0.5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991860.65999999992</v>
      </c>
      <c r="D1402" s="2">
        <f>'RAS-funkcijski'!E6</f>
        <v>3182220.93</v>
      </c>
      <c r="E1402" s="2">
        <v>0</v>
      </c>
      <c r="F1402" s="2">
        <v>0</v>
      </c>
      <c r="G1402" s="3">
        <f t="shared" si="52"/>
        <v>14712.605040000002</v>
      </c>
      <c r="H1402" s="3">
        <f t="shared" si="41"/>
        <v>0.40999999991618097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206239.81</v>
      </c>
      <c r="D1403" s="2">
        <f>'RAS-funkcijski'!E7</f>
        <v>969971.5</v>
      </c>
      <c r="E1403" s="2">
        <v>0</v>
      </c>
      <c r="F1403" s="2">
        <v>0</v>
      </c>
      <c r="G1403" s="3">
        <f t="shared" si="52"/>
        <v>6438.5484299999998</v>
      </c>
      <c r="H1403" s="3">
        <f t="shared" si="41"/>
        <v>0.69000000000232831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784371.85</v>
      </c>
      <c r="D1404" s="2">
        <f>'RAS-funkcijski'!E8</f>
        <v>2200673.4300000002</v>
      </c>
      <c r="E1404" s="2">
        <v>0</v>
      </c>
      <c r="F1404" s="2">
        <v>0</v>
      </c>
      <c r="G1404" s="3">
        <f t="shared" si="52"/>
        <v>20742.874840000004</v>
      </c>
      <c r="H1404" s="3">
        <f t="shared" si="41"/>
        <v>0.58000000019092113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1249</v>
      </c>
      <c r="D1405" s="2">
        <f>'RAS-funkcijski'!E9</f>
        <v>11576</v>
      </c>
      <c r="E1405" s="2">
        <v>0</v>
      </c>
      <c r="F1405" s="2">
        <v>0</v>
      </c>
      <c r="G1405" s="3">
        <f t="shared" si="52"/>
        <v>122.00500000000001</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14744035.5</v>
      </c>
      <c r="D1409" s="2">
        <f>'RAS-funkcijski'!E13</f>
        <v>20430871.73</v>
      </c>
      <c r="E1409" s="2">
        <v>0</v>
      </c>
      <c r="F1409" s="2">
        <v>0</v>
      </c>
      <c r="G1409" s="3">
        <f t="shared" si="52"/>
        <v>500452.01063999993</v>
      </c>
      <c r="H1409" s="3">
        <f t="shared" si="41"/>
        <v>0.76999999955296516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10456808.93</v>
      </c>
      <c r="D1410" s="2">
        <f>'RAS-funkcijski'!E14</f>
        <v>13173068.890000001</v>
      </c>
      <c r="E1410" s="2">
        <v>0</v>
      </c>
      <c r="F1410" s="2">
        <v>0</v>
      </c>
      <c r="G1410" s="3">
        <f t="shared" si="52"/>
        <v>368029.46710000001</v>
      </c>
      <c r="H1410" s="3">
        <f t="shared" si="41"/>
        <v>0.17999999970197678</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4287226.57</v>
      </c>
      <c r="D1412" s="2">
        <f>'RAS-funkcijski'!E16</f>
        <v>7257802.8399999999</v>
      </c>
      <c r="E1412" s="2">
        <v>0</v>
      </c>
      <c r="F1412" s="2">
        <v>0</v>
      </c>
      <c r="G1412" s="3">
        <f t="shared" si="52"/>
        <v>225633.98700000002</v>
      </c>
      <c r="H1412" s="3">
        <f t="shared" si="41"/>
        <v>0.58999999985098839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28478.959999999999</v>
      </c>
      <c r="D1418" s="2">
        <f>'RAS-funkcijski'!E22</f>
        <v>29523.29</v>
      </c>
      <c r="E1418" s="2">
        <v>0</v>
      </c>
      <c r="F1418" s="2">
        <v>0</v>
      </c>
      <c r="G1418" s="3">
        <f t="shared" si="52"/>
        <v>1575.4597199999998</v>
      </c>
      <c r="H1418" s="3">
        <f t="shared" si="41"/>
        <v>0.33000000000174623</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28478.959999999999</v>
      </c>
      <c r="D1420" s="2">
        <f>'RAS-funkcijski'!E24</f>
        <v>29523.29</v>
      </c>
      <c r="E1420" s="2">
        <v>0</v>
      </c>
      <c r="F1420" s="2">
        <v>0</v>
      </c>
      <c r="G1420" s="3">
        <f t="shared" si="52"/>
        <v>1750.5108</v>
      </c>
      <c r="H1420" s="3">
        <f t="shared" si="41"/>
        <v>0.33000000000174623</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462380</v>
      </c>
      <c r="D1424" s="2">
        <f>'RAS-funkcijski'!E28</f>
        <v>681200</v>
      </c>
      <c r="E1424" s="2">
        <v>0</v>
      </c>
      <c r="F1424" s="2">
        <v>0</v>
      </c>
      <c r="G1424" s="3">
        <f t="shared" si="52"/>
        <v>43794.720000000001</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462380</v>
      </c>
      <c r="D1426" s="2">
        <f>'RAS-funkcijski'!E30</f>
        <v>681200</v>
      </c>
      <c r="E1426" s="2">
        <v>0</v>
      </c>
      <c r="F1426" s="2">
        <v>0</v>
      </c>
      <c r="G1426" s="3">
        <f t="shared" si="52"/>
        <v>47444.28</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6818626.54</v>
      </c>
      <c r="D1431" s="2">
        <f>'RAS-funkcijski'!E35</f>
        <v>6968397.9500000002</v>
      </c>
      <c r="E1431" s="2">
        <v>0</v>
      </c>
      <c r="F1431" s="2">
        <v>0</v>
      </c>
      <c r="G1431" s="3">
        <f t="shared" si="52"/>
        <v>643418.09563999996</v>
      </c>
      <c r="H1431" s="3">
        <f t="shared" si="41"/>
        <v>0.50999999977648258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602712.68000000005</v>
      </c>
      <c r="D1432" s="2">
        <f>'RAS-funkcijski'!E36</f>
        <v>794251.59</v>
      </c>
      <c r="E1432" s="2">
        <v>0</v>
      </c>
      <c r="F1432" s="2">
        <v>0</v>
      </c>
      <c r="G1432" s="3">
        <f t="shared" si="52"/>
        <v>70118.907520000008</v>
      </c>
      <c r="H1432" s="3">
        <f t="shared" si="41"/>
        <v>0.72999999998137355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582712.68000000005</v>
      </c>
      <c r="D1433" s="2">
        <f>'RAS-funkcijski'!E37</f>
        <v>794251.59</v>
      </c>
      <c r="E1433" s="2">
        <v>0</v>
      </c>
      <c r="F1433" s="2">
        <v>0</v>
      </c>
      <c r="G1433" s="3">
        <f t="shared" si="52"/>
        <v>71650.123380000005</v>
      </c>
      <c r="H1433" s="3">
        <f t="shared" si="41"/>
        <v>0.72999999998137355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20000</v>
      </c>
      <c r="D1434" s="2">
        <f>'RAS-funkcijski'!E38</f>
        <v>0</v>
      </c>
      <c r="E1434" s="2">
        <v>0</v>
      </c>
      <c r="F1434" s="2">
        <v>0</v>
      </c>
      <c r="G1434" s="3">
        <f t="shared" si="52"/>
        <v>680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2233586.94</v>
      </c>
      <c r="D1435" s="2">
        <f>'RAS-funkcijski'!E39</f>
        <v>2098850.5299999998</v>
      </c>
      <c r="E1435" s="2">
        <v>0</v>
      </c>
      <c r="F1435" s="2">
        <v>0</v>
      </c>
      <c r="G1435" s="3">
        <f t="shared" si="52"/>
        <v>225095.08</v>
      </c>
      <c r="H1435" s="3">
        <f t="shared" si="41"/>
        <v>0.53000000026077032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2039918.08</v>
      </c>
      <c r="D1436" s="2">
        <f>'RAS-funkcijski'!E40</f>
        <v>1839264.23</v>
      </c>
      <c r="E1436" s="2">
        <v>0</v>
      </c>
      <c r="F1436" s="2">
        <v>0</v>
      </c>
      <c r="G1436" s="3">
        <f t="shared" si="52"/>
        <v>205864.07543999999</v>
      </c>
      <c r="H1436" s="3">
        <f t="shared" si="41"/>
        <v>0.31000000005587935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193668.86</v>
      </c>
      <c r="D1438" s="2">
        <f>'RAS-funkcijski'!E42</f>
        <v>259586.3</v>
      </c>
      <c r="E1438" s="2">
        <v>0</v>
      </c>
      <c r="F1438" s="2">
        <v>0</v>
      </c>
      <c r="G1438" s="3">
        <f t="shared" si="52"/>
        <v>27087.975479999997</v>
      </c>
      <c r="H1438" s="3">
        <f t="shared" si="41"/>
        <v>0.44000000000232831</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58813.35</v>
      </c>
      <c r="D1439" s="2">
        <f>'RAS-funkcijski'!E43</f>
        <v>313784.03000000003</v>
      </c>
      <c r="E1439" s="2">
        <v>0</v>
      </c>
      <c r="F1439" s="2">
        <v>0</v>
      </c>
      <c r="G1439" s="3">
        <f t="shared" si="52"/>
        <v>26768.87499</v>
      </c>
      <c r="H1439" s="3">
        <f t="shared" si="41"/>
        <v>0.38000000002648449</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58813.35</v>
      </c>
      <c r="D1445" s="2">
        <f>'RAS-funkcijski'!E49</f>
        <v>313784.03000000003</v>
      </c>
      <c r="E1445" s="2">
        <v>0</v>
      </c>
      <c r="F1445" s="2">
        <v>0</v>
      </c>
      <c r="G1445" s="3">
        <f t="shared" si="52"/>
        <v>30887.163450000004</v>
      </c>
      <c r="H1445" s="3">
        <f t="shared" si="63"/>
        <v>0.38000000002648449</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2151931</v>
      </c>
      <c r="D1450" s="2">
        <f>'RAS-funkcijski'!E54</f>
        <v>2102094.4500000002</v>
      </c>
      <c r="E1450" s="2">
        <v>0</v>
      </c>
      <c r="F1450" s="2">
        <v>0</v>
      </c>
      <c r="G1450" s="3">
        <f t="shared" si="52"/>
        <v>317805.99500000005</v>
      </c>
      <c r="H1450" s="3">
        <f t="shared" si="63"/>
        <v>0.45000000018626451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835000</v>
      </c>
      <c r="D1451" s="2">
        <f>'RAS-funkcijski'!E55</f>
        <v>565125</v>
      </c>
      <c r="E1451" s="2">
        <v>0</v>
      </c>
      <c r="F1451" s="2">
        <v>0</v>
      </c>
      <c r="G1451" s="3">
        <f t="shared" si="52"/>
        <v>100227.75</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1316931</v>
      </c>
      <c r="D1452" s="2">
        <f>'RAS-funkcijski'!E56</f>
        <v>1536969.45</v>
      </c>
      <c r="E1452" s="2">
        <v>0</v>
      </c>
      <c r="F1452" s="2">
        <v>0</v>
      </c>
      <c r="G1452" s="3">
        <f t="shared" si="52"/>
        <v>228325.23479999998</v>
      </c>
      <c r="H1452" s="3">
        <f t="shared" si="63"/>
        <v>0.44999999995343387</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725109.05</v>
      </c>
      <c r="D1457" s="2">
        <f>'RAS-funkcijski'!E61</f>
        <v>1128299.74</v>
      </c>
      <c r="E1457" s="2">
        <v>0</v>
      </c>
      <c r="F1457" s="2">
        <v>0</v>
      </c>
      <c r="G1457" s="3">
        <f t="shared" si="52"/>
        <v>169957.38621000003</v>
      </c>
      <c r="H1457" s="3">
        <f t="shared" si="63"/>
        <v>0.31000000005587935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516909.05</v>
      </c>
      <c r="D1460" s="2">
        <f>'RAS-funkcijski'!E64</f>
        <v>780465.67</v>
      </c>
      <c r="E1460" s="2">
        <v>0</v>
      </c>
      <c r="F1460" s="2">
        <v>0</v>
      </c>
      <c r="G1460" s="3">
        <f t="shared" si="52"/>
        <v>124670.4234</v>
      </c>
      <c r="H1460" s="3">
        <f t="shared" si="63"/>
        <v>0.37999999994644895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208200</v>
      </c>
      <c r="D1461" s="2">
        <f>'RAS-funkcijski'!E65</f>
        <v>347834.07</v>
      </c>
      <c r="E1461" s="2">
        <v>0</v>
      </c>
      <c r="F1461" s="2">
        <v>0</v>
      </c>
      <c r="G1461" s="3">
        <f t="shared" si="52"/>
        <v>55135.956539999999</v>
      </c>
      <c r="H1461" s="3">
        <f t="shared" si="63"/>
        <v>7.0000000006984919E-2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1046473.5199999999</v>
      </c>
      <c r="D1462" s="2">
        <f>'RAS-funkcijski'!E66</f>
        <v>531117.61</v>
      </c>
      <c r="E1462" s="2">
        <v>0</v>
      </c>
      <c r="F1462" s="2">
        <v>0</v>
      </c>
      <c r="G1462" s="3">
        <f t="shared" si="52"/>
        <v>130739.94188</v>
      </c>
      <c r="H1462" s="3">
        <f t="shared" si="63"/>
        <v>0.87000000011175871</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8457.61</v>
      </c>
      <c r="E1464" s="2">
        <v>0</v>
      </c>
      <c r="F1464" s="2">
        <v>0</v>
      </c>
      <c r="G1464" s="3">
        <f t="shared" si="52"/>
        <v>1082.5740800000001</v>
      </c>
      <c r="H1464" s="3">
        <f t="shared" si="63"/>
        <v>0.38999999999941792</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237520.15</v>
      </c>
      <c r="D1465" s="2">
        <f>'RAS-funkcijski'!E69</f>
        <v>302751.90000000002</v>
      </c>
      <c r="E1465" s="2">
        <v>0</v>
      </c>
      <c r="F1465" s="2">
        <v>0</v>
      </c>
      <c r="G1465" s="3">
        <f t="shared" si="52"/>
        <v>54796.556750000003</v>
      </c>
      <c r="H1465" s="3">
        <f t="shared" si="63"/>
        <v>0.24999999997089617</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12719.55</v>
      </c>
      <c r="D1467" s="2">
        <f>'RAS-funkcijski'!E71</f>
        <v>30142.77</v>
      </c>
      <c r="E1467" s="2">
        <v>0</v>
      </c>
      <c r="F1467" s="2">
        <v>0</v>
      </c>
      <c r="G1467" s="3">
        <f t="shared" si="52"/>
        <v>4891.3410300000005</v>
      </c>
      <c r="H1467" s="3">
        <f t="shared" si="63"/>
        <v>0.68000000000029104</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796233.82</v>
      </c>
      <c r="D1468" s="2">
        <f>'RAS-funkcijski'!E72</f>
        <v>189765.33</v>
      </c>
      <c r="E1468" s="2">
        <v>0</v>
      </c>
      <c r="F1468" s="2">
        <v>0</v>
      </c>
      <c r="G1468" s="3">
        <f t="shared" si="52"/>
        <v>79951.984639999995</v>
      </c>
      <c r="H1468" s="3">
        <f t="shared" si="63"/>
        <v>0.51000000003841706</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1100777.82</v>
      </c>
      <c r="D1471" s="2">
        <f>'RAS-funkcijski'!E75</f>
        <v>1418252.81</v>
      </c>
      <c r="E1471" s="2">
        <v>0</v>
      </c>
      <c r="F1471" s="2">
        <v>0</v>
      </c>
      <c r="G1471" s="3">
        <f t="shared" si="52"/>
        <v>279547.12423999998</v>
      </c>
      <c r="H1471" s="3">
        <f t="shared" si="63"/>
        <v>0.36999999987892807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242574.24</v>
      </c>
      <c r="D1472" s="2">
        <f>'RAS-funkcijski'!E76</f>
        <v>267449.24</v>
      </c>
      <c r="E1472" s="2">
        <v>0</v>
      </c>
      <c r="F1472" s="2">
        <v>0</v>
      </c>
      <c r="G1472" s="3">
        <f t="shared" si="52"/>
        <v>55978.035839999997</v>
      </c>
      <c r="H1472" s="3">
        <f t="shared" si="63"/>
        <v>0.47999999998137355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6441.25</v>
      </c>
      <c r="D1475" s="2">
        <f>'RAS-funkcijski'!E79</f>
        <v>10963.95</v>
      </c>
      <c r="E1475" s="2">
        <v>0</v>
      </c>
      <c r="F1475" s="2">
        <v>0</v>
      </c>
      <c r="G1475" s="3">
        <f t="shared" si="52"/>
        <v>2127.6862499999997</v>
      </c>
      <c r="H1475" s="3">
        <f t="shared" si="63"/>
        <v>0.2999999999992724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748080.28</v>
      </c>
      <c r="D1476" s="2">
        <f>'RAS-funkcijski'!E80</f>
        <v>1025139.62</v>
      </c>
      <c r="E1476" s="2">
        <v>0</v>
      </c>
      <c r="F1476" s="2">
        <v>0</v>
      </c>
      <c r="G1476" s="3">
        <f t="shared" si="52"/>
        <v>212675.32352000001</v>
      </c>
      <c r="H1476" s="3">
        <f t="shared" si="63"/>
        <v>0.66000000003259629</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103682.05</v>
      </c>
      <c r="D1477" s="2">
        <f>'RAS-funkcijski'!E81</f>
        <v>114700</v>
      </c>
      <c r="E1477" s="2">
        <v>0</v>
      </c>
      <c r="F1477" s="2">
        <v>0</v>
      </c>
      <c r="G1477" s="3">
        <f t="shared" si="52"/>
        <v>25647.317849999999</v>
      </c>
      <c r="H1477" s="3">
        <f t="shared" si="63"/>
        <v>5.0000000002910383E-2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333911.62</v>
      </c>
      <c r="D1478" s="2">
        <f>'RAS-funkcijski'!E82</f>
        <v>578459.04</v>
      </c>
      <c r="E1478" s="2">
        <v>0</v>
      </c>
      <c r="F1478" s="2">
        <v>0</v>
      </c>
      <c r="G1478" s="3">
        <f t="shared" si="52"/>
        <v>116284.71660000001</v>
      </c>
      <c r="H1478" s="3">
        <f t="shared" si="63"/>
        <v>0.42000000004190952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333911.62</v>
      </c>
      <c r="D1484" s="2">
        <f>'RAS-funkcijski'!E88</f>
        <v>578459.04</v>
      </c>
      <c r="E1484" s="2">
        <v>0</v>
      </c>
      <c r="F1484" s="2">
        <v>0</v>
      </c>
      <c r="G1484" s="3">
        <f t="shared" si="52"/>
        <v>125229.69480000001</v>
      </c>
      <c r="H1484" s="3">
        <f t="shared" si="63"/>
        <v>0.42000000004190952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70309733.239999995</v>
      </c>
      <c r="D1485" s="2">
        <f>'RAS-funkcijski'!E89</f>
        <v>76201282.329999998</v>
      </c>
      <c r="E1485" s="2">
        <v>0</v>
      </c>
      <c r="F1485" s="2">
        <v>0</v>
      </c>
      <c r="G1485" s="3">
        <f t="shared" si="52"/>
        <v>18930545.321500003</v>
      </c>
      <c r="H1485" s="3">
        <f t="shared" si="63"/>
        <v>0.56999999284744263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9078953.040000001</v>
      </c>
      <c r="D1486" s="2">
        <f>'RAS-funkcijski'!E90</f>
        <v>9692176.3699999992</v>
      </c>
      <c r="E1486" s="2">
        <v>0</v>
      </c>
      <c r="F1486" s="2">
        <v>0</v>
      </c>
      <c r="G1486" s="3">
        <f t="shared" si="52"/>
        <v>2447844.2970799999</v>
      </c>
      <c r="H1486" s="3">
        <f t="shared" si="63"/>
        <v>0.41000000014901161</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8280296.7400000002</v>
      </c>
      <c r="D1487" s="2">
        <f>'RAS-funkcijski'!E91</f>
        <v>9312294.3699999992</v>
      </c>
      <c r="E1487" s="2">
        <v>0</v>
      </c>
      <c r="F1487" s="2">
        <v>0</v>
      </c>
      <c r="G1487" s="3">
        <f t="shared" si="52"/>
        <v>2340725.0367599996</v>
      </c>
      <c r="H1487" s="3">
        <f t="shared" si="63"/>
        <v>0.62999999895691872</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798656.3</v>
      </c>
      <c r="D1488" s="2">
        <f>'RAS-funkcijski'!E92</f>
        <v>379882</v>
      </c>
      <c r="E1488" s="2">
        <v>0</v>
      </c>
      <c r="F1488" s="2">
        <v>0</v>
      </c>
      <c r="G1488" s="3">
        <f t="shared" si="52"/>
        <v>137140.98639999999</v>
      </c>
      <c r="H1488" s="3">
        <f t="shared" si="63"/>
        <v>0.30000000004656613</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25399346.039999999</v>
      </c>
      <c r="D1490" s="2">
        <f>'RAS-funkcijski'!E94</f>
        <v>27404155.25</v>
      </c>
      <c r="E1490" s="2">
        <v>0</v>
      </c>
      <c r="F1490" s="2">
        <v>0</v>
      </c>
      <c r="G1490" s="3">
        <f t="shared" si="52"/>
        <v>7218689.0885999985</v>
      </c>
      <c r="H1490" s="3">
        <f t="shared" si="63"/>
        <v>0.28999999910593033</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18520429.09</v>
      </c>
      <c r="D1491" s="2">
        <f>'RAS-funkcijski'!E95</f>
        <v>18688069.329999998</v>
      </c>
      <c r="E1491" s="2">
        <v>0</v>
      </c>
      <c r="F1491" s="2">
        <v>0</v>
      </c>
      <c r="G1491" s="3">
        <f t="shared" si="52"/>
        <v>5086587.6652499996</v>
      </c>
      <c r="H1491" s="3">
        <f t="shared" si="63"/>
        <v>0.41999999806284904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6878916.9500000002</v>
      </c>
      <c r="D1492" s="2">
        <f>'RAS-funkcijski'!E96</f>
        <v>8716085.9199999999</v>
      </c>
      <c r="E1492" s="2">
        <v>0</v>
      </c>
      <c r="F1492" s="2">
        <v>0</v>
      </c>
      <c r="G1492" s="3">
        <f t="shared" si="52"/>
        <v>2236620.1686800001</v>
      </c>
      <c r="H1492" s="3">
        <f t="shared" si="63"/>
        <v>0.12999999988824129</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9894376.4399999995</v>
      </c>
      <c r="D1495" s="2">
        <f>'RAS-funkcijski'!E99</f>
        <v>9928392.7400000002</v>
      </c>
      <c r="E1495" s="2">
        <v>0</v>
      </c>
      <c r="F1495" s="2">
        <v>0</v>
      </c>
      <c r="G1495" s="3">
        <f t="shared" si="52"/>
        <v>2826360.3824</v>
      </c>
      <c r="H1495" s="3">
        <f t="shared" si="63"/>
        <v>0.69999999925494194</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9894376.4399999995</v>
      </c>
      <c r="D1497" s="2">
        <f>'RAS-funkcijski'!E101</f>
        <v>9928392.7400000002</v>
      </c>
      <c r="E1497" s="2">
        <v>0</v>
      </c>
      <c r="F1497" s="2">
        <v>0</v>
      </c>
      <c r="G1497" s="3">
        <f t="shared" si="52"/>
        <v>2885862.7062400002</v>
      </c>
      <c r="H1497" s="3">
        <f t="shared" si="63"/>
        <v>0.69999999925494194</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24590848.960000001</v>
      </c>
      <c r="D1500" s="2">
        <f>'RAS-funkcijski'!E104</f>
        <v>25982492.329999998</v>
      </c>
      <c r="E1500" s="2">
        <v>0</v>
      </c>
      <c r="F1500" s="2">
        <v>0</v>
      </c>
      <c r="G1500" s="3">
        <f t="shared" si="52"/>
        <v>7655583.3619999997</v>
      </c>
      <c r="H1500" s="3">
        <f t="shared" si="63"/>
        <v>0.36999999731779099</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807039.26</v>
      </c>
      <c r="D1501" s="2">
        <f>'RAS-funkcijski'!E105</f>
        <v>2880740.13</v>
      </c>
      <c r="E1501" s="2">
        <v>0</v>
      </c>
      <c r="F1501" s="2">
        <v>0</v>
      </c>
      <c r="G1501" s="3">
        <f t="shared" si="52"/>
        <v>663420.47152000002</v>
      </c>
      <c r="H1501" s="3">
        <f t="shared" si="63"/>
        <v>0.38999999989755452</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539169.5</v>
      </c>
      <c r="D1502" s="2">
        <f>'RAS-funkcijski'!E106</f>
        <v>313325.51</v>
      </c>
      <c r="E1502" s="2">
        <v>0</v>
      </c>
      <c r="F1502" s="2">
        <v>0</v>
      </c>
      <c r="G1502" s="3">
        <f t="shared" si="52"/>
        <v>118913.69304</v>
      </c>
      <c r="H1502" s="3">
        <f t="shared" si="63"/>
        <v>0.98999999999068677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5154387.0199999996</v>
      </c>
      <c r="D1503" s="2">
        <f>'RAS-funkcijski'!E107</f>
        <v>6784193.3599999994</v>
      </c>
      <c r="E1503" s="2">
        <v>0</v>
      </c>
      <c r="F1503" s="2">
        <v>0</v>
      </c>
      <c r="G1503" s="3">
        <f t="shared" si="52"/>
        <v>1928445.6952199996</v>
      </c>
      <c r="H1503" s="3">
        <f t="shared" si="63"/>
        <v>0.37999999895691872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1040798.5</v>
      </c>
      <c r="D1504" s="2">
        <f>'RAS-funkcijski'!E108</f>
        <v>1800982.88</v>
      </c>
      <c r="E1504" s="2">
        <v>0</v>
      </c>
      <c r="F1504" s="2">
        <v>0</v>
      </c>
      <c r="G1504" s="3">
        <f t="shared" si="52"/>
        <v>482847.48303999996</v>
      </c>
      <c r="H1504" s="3">
        <f t="shared" si="63"/>
        <v>0.62000000011175871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3641610.01</v>
      </c>
      <c r="D1505" s="2">
        <f>'RAS-funkcijski'!E109</f>
        <v>4374778.47</v>
      </c>
      <c r="E1505" s="2">
        <v>0</v>
      </c>
      <c r="F1505" s="2">
        <v>0</v>
      </c>
      <c r="G1505" s="3">
        <f t="shared" si="52"/>
        <v>1301072.5297499998</v>
      </c>
      <c r="H1505" s="3">
        <f t="shared" si="63"/>
        <v>0.47999999951571226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471978.51</v>
      </c>
      <c r="D1507" s="2">
        <f>'RAS-funkcijski'!E111</f>
        <v>588059.77</v>
      </c>
      <c r="E1507" s="2">
        <v>0</v>
      </c>
      <c r="F1507" s="2">
        <v>0</v>
      </c>
      <c r="G1507" s="3">
        <f t="shared" si="52"/>
        <v>176346.49135</v>
      </c>
      <c r="H1507" s="3">
        <f t="shared" si="63"/>
        <v>0.71999999997206032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20372.240000000002</v>
      </c>
      <c r="E1508" s="2">
        <v>0</v>
      </c>
      <c r="F1508" s="2">
        <v>0</v>
      </c>
      <c r="G1508" s="3">
        <f t="shared" si="52"/>
        <v>4400.4038399999999</v>
      </c>
      <c r="H1508" s="3">
        <f t="shared" si="63"/>
        <v>0.24000000000160071</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79532587.390000001</v>
      </c>
      <c r="D1510" s="2">
        <f>'RAS-funkcijski'!E114</f>
        <v>97535202.859999999</v>
      </c>
      <c r="E1510" s="2">
        <v>0</v>
      </c>
      <c r="F1510" s="2">
        <v>0</v>
      </c>
      <c r="G1510" s="3">
        <f t="shared" si="52"/>
        <v>30206329.2421</v>
      </c>
      <c r="H1510" s="3">
        <f t="shared" si="63"/>
        <v>0.5300000011920929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32751763.66</v>
      </c>
      <c r="D1511" s="2">
        <f>'RAS-funkcijski'!E115</f>
        <v>45763456.129999995</v>
      </c>
      <c r="E1511" s="2">
        <v>0</v>
      </c>
      <c r="F1511" s="2">
        <v>0</v>
      </c>
      <c r="G1511" s="3">
        <f t="shared" si="52"/>
        <v>13794933.02712</v>
      </c>
      <c r="H1511" s="3">
        <f t="shared" si="63"/>
        <v>0.46999999508261681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12235.79</v>
      </c>
      <c r="D1512" s="2">
        <f>'RAS-funkcijski'!E116</f>
        <v>11815.23</v>
      </c>
      <c r="E1512" s="2">
        <v>0</v>
      </c>
      <c r="F1512" s="2">
        <v>0</v>
      </c>
      <c r="G1512" s="3">
        <f t="shared" si="52"/>
        <v>4017.02</v>
      </c>
      <c r="H1512" s="3">
        <f t="shared" si="63"/>
        <v>0.43999999999869033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32739527.870000001</v>
      </c>
      <c r="D1513" s="2">
        <f>'RAS-funkcijski'!E117</f>
        <v>45751640.899999999</v>
      </c>
      <c r="E1513" s="2">
        <v>0</v>
      </c>
      <c r="F1513" s="2">
        <v>0</v>
      </c>
      <c r="G1513" s="3">
        <f t="shared" si="52"/>
        <v>14039437.49271</v>
      </c>
      <c r="H1513" s="3">
        <f t="shared" si="63"/>
        <v>0.23000000044703484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40709368.740000002</v>
      </c>
      <c r="D1514" s="2">
        <f>'RAS-funkcijski'!E118</f>
        <v>46955391.589999996</v>
      </c>
      <c r="E1514" s="2">
        <v>0</v>
      </c>
      <c r="F1514" s="2">
        <v>0</v>
      </c>
      <c r="G1514" s="3">
        <f t="shared" si="52"/>
        <v>15346697.318879999</v>
      </c>
      <c r="H1514" s="3">
        <f t="shared" si="63"/>
        <v>0.67000000178813934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8481179.8300000001</v>
      </c>
      <c r="D1515" s="2">
        <f>'RAS-funkcijski'!E119</f>
        <v>9418411.8699999992</v>
      </c>
      <c r="E1515" s="2">
        <v>0</v>
      </c>
      <c r="F1515" s="2">
        <v>0</v>
      </c>
      <c r="G1515" s="3">
        <f t="shared" si="52"/>
        <v>3141570.4105500001</v>
      </c>
      <c r="H1515" s="3">
        <f t="shared" si="63"/>
        <v>0.30000000074505806</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32228188.91</v>
      </c>
      <c r="D1516" s="2">
        <f>'RAS-funkcijski'!E120</f>
        <v>37536979.719999999</v>
      </c>
      <c r="E1516" s="2">
        <v>0</v>
      </c>
      <c r="F1516" s="2">
        <v>0</v>
      </c>
      <c r="G1516" s="3">
        <f t="shared" si="52"/>
        <v>12447049.2086</v>
      </c>
      <c r="H1516" s="3">
        <f t="shared" si="63"/>
        <v>0.37000000104308128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1389265.32</v>
      </c>
      <c r="D1518" s="2">
        <f>'RAS-funkcijski'!E122</f>
        <v>1603276.99</v>
      </c>
      <c r="E1518" s="2">
        <v>0</v>
      </c>
      <c r="F1518" s="2">
        <v>0</v>
      </c>
      <c r="G1518" s="3">
        <f t="shared" si="52"/>
        <v>542306.67739999993</v>
      </c>
      <c r="H1518" s="3">
        <f t="shared" si="63"/>
        <v>0.33000000007450581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1389265.32</v>
      </c>
      <c r="D1520" s="2">
        <f>'RAS-funkcijski'!E124</f>
        <v>1603276.99</v>
      </c>
      <c r="E1520" s="2">
        <v>0</v>
      </c>
      <c r="F1520" s="2">
        <v>0</v>
      </c>
      <c r="G1520" s="3">
        <f t="shared" si="52"/>
        <v>551498.31599999999</v>
      </c>
      <c r="H1520" s="3">
        <f t="shared" si="63"/>
        <v>0.33000000007450581</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578908.64</v>
      </c>
      <c r="D1521" s="2">
        <f>'RAS-funkcijski'!E125</f>
        <v>1294149.8500000001</v>
      </c>
      <c r="E1521" s="2">
        <v>0</v>
      </c>
      <c r="F1521" s="2">
        <v>0</v>
      </c>
      <c r="G1521" s="3">
        <f t="shared" si="52"/>
        <v>383232.20913999999</v>
      </c>
      <c r="H1521" s="3">
        <f t="shared" si="63"/>
        <v>0.5099999998928979</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3536457.11</v>
      </c>
      <c r="D1522" s="2">
        <f>'RAS-funkcijski'!E126</f>
        <v>1878014.31</v>
      </c>
      <c r="E1522" s="2">
        <v>0</v>
      </c>
      <c r="F1522" s="2">
        <v>0</v>
      </c>
      <c r="G1522" s="3">
        <f t="shared" si="52"/>
        <v>889683.25906000007</v>
      </c>
      <c r="H1522" s="3">
        <f t="shared" si="63"/>
        <v>0.41999999992549419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30874.95</v>
      </c>
      <c r="D1523" s="2">
        <f>'RAS-funkcijski'!E127</f>
        <v>27290.34</v>
      </c>
      <c r="E1523" s="2">
        <v>0</v>
      </c>
      <c r="F1523" s="2">
        <v>0</v>
      </c>
      <c r="G1523" s="3">
        <f t="shared" si="52"/>
        <v>10511.04249</v>
      </c>
      <c r="H1523" s="3">
        <f t="shared" si="63"/>
        <v>0.38999999999941792</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535948.97</v>
      </c>
      <c r="D1524" s="2">
        <f>'RAS-funkcijski'!E128</f>
        <v>13623.65</v>
      </c>
      <c r="E1524" s="2">
        <v>0</v>
      </c>
      <c r="F1524" s="2">
        <v>0</v>
      </c>
      <c r="G1524" s="3">
        <f t="shared" si="52"/>
        <v>69836.337480000002</v>
      </c>
      <c r="H1524" s="3">
        <f t="shared" si="63"/>
        <v>0.38000000002830348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14779717.82</v>
      </c>
      <c r="D1525" s="2">
        <f>'RAS-funkcijski'!E129</f>
        <v>15759752.939999999</v>
      </c>
      <c r="E1525" s="2">
        <v>0</v>
      </c>
      <c r="F1525" s="2">
        <v>0</v>
      </c>
      <c r="G1525" s="3">
        <f t="shared" si="52"/>
        <v>5787402.9625000004</v>
      </c>
      <c r="H1525" s="3">
        <f t="shared" si="63"/>
        <v>0.24000000022351742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11863571.470000001</v>
      </c>
      <c r="D1529" s="2">
        <f>'RAS-funkcijski'!E133</f>
        <v>14478720.449999999</v>
      </c>
      <c r="E1529" s="2">
        <v>0</v>
      </c>
      <c r="F1529" s="2">
        <v>0</v>
      </c>
      <c r="G1529" s="3">
        <f t="shared" si="52"/>
        <v>5265910.5957300002</v>
      </c>
      <c r="H1529" s="3">
        <f t="shared" si="63"/>
        <v>0.91999999992549419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4410.04</v>
      </c>
      <c r="D1535" s="2">
        <f>'RAS-funkcijski'!E139</f>
        <v>27739.8</v>
      </c>
      <c r="E1535" s="2">
        <v>0</v>
      </c>
      <c r="F1535" s="2">
        <v>0</v>
      </c>
      <c r="G1535" s="3">
        <f t="shared" si="52"/>
        <v>8085.1014000000005</v>
      </c>
      <c r="H1535" s="3">
        <f t="shared" si="63"/>
        <v>0.24000000000069122</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2911736.31</v>
      </c>
      <c r="D1536" s="2">
        <f>'RAS-funkcijski'!E140</f>
        <v>1253292.69</v>
      </c>
      <c r="E1536" s="2">
        <v>0</v>
      </c>
      <c r="F1536" s="2">
        <v>0</v>
      </c>
      <c r="G1536" s="3">
        <f t="shared" si="52"/>
        <v>736891.74984000006</v>
      </c>
      <c r="H1536" s="3">
        <f t="shared" si="63"/>
        <v>0.62000000011175871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194256496.56999999</v>
      </c>
      <c r="D1537" s="14">
        <f>'RAS-funkcijski'!E141</f>
        <v>229569357.24000001</v>
      </c>
      <c r="E1537" s="14">
        <v>0</v>
      </c>
      <c r="F1537" s="14">
        <v>0</v>
      </c>
      <c r="G1537" s="15">
        <f t="shared" si="52"/>
        <v>89515143.913850009</v>
      </c>
      <c r="H1537" s="15">
        <f t="shared" si="63"/>
        <v>0.67000001668930054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948717.48000000021</v>
      </c>
      <c r="D1538" s="7">
        <f>'P-VRIO'!E5</f>
        <v>3021036.2800000003</v>
      </c>
      <c r="E1538" s="7">
        <v>0</v>
      </c>
      <c r="F1538" s="7">
        <v>0</v>
      </c>
      <c r="G1538" s="8">
        <f t="shared" si="52"/>
        <v>6990.7900400000008</v>
      </c>
      <c r="H1538" s="8">
        <f t="shared" si="63"/>
        <v>0.76000000047497451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942918.4600000002</v>
      </c>
      <c r="D1539" s="2">
        <f>'P-VRIO'!E6</f>
        <v>2198045.7900000005</v>
      </c>
      <c r="E1539" s="2">
        <v>0</v>
      </c>
      <c r="F1539" s="2">
        <v>0</v>
      </c>
      <c r="G1539" s="3">
        <f t="shared" si="52"/>
        <v>10678.020080000002</v>
      </c>
      <c r="H1539" s="3">
        <f t="shared" si="63"/>
        <v>0.66999999969266355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654240.25000000012</v>
      </c>
      <c r="D1540" s="2">
        <f>'P-VRIO'!E7</f>
        <v>2198045.7900000005</v>
      </c>
      <c r="E1540" s="2">
        <v>0</v>
      </c>
      <c r="F1540" s="2">
        <v>0</v>
      </c>
      <c r="G1540" s="3">
        <f t="shared" si="52"/>
        <v>15150.995490000003</v>
      </c>
      <c r="H1540" s="3">
        <f t="shared" si="63"/>
        <v>0.45999999961350113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558036.14</v>
      </c>
      <c r="E1541" s="2">
        <v>0</v>
      </c>
      <c r="F1541" s="2">
        <v>0</v>
      </c>
      <c r="G1541" s="3">
        <f t="shared" si="52"/>
        <v>4464.2891200000004</v>
      </c>
      <c r="H1541" s="3">
        <f t="shared" si="63"/>
        <v>0.14000000001396984</v>
      </c>
      <c r="I1541" s="11">
        <f t="shared" ref="I1541:I1546" si="64">G1541*H1541</f>
        <v>625.00047686236542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636640.53</v>
      </c>
      <c r="D1542" s="2">
        <f>'P-VRIO'!E9</f>
        <v>1616790.83</v>
      </c>
      <c r="E1542" s="2">
        <v>0</v>
      </c>
      <c r="F1542" s="2">
        <v>0</v>
      </c>
      <c r="G1542" s="3">
        <f t="shared" si="52"/>
        <v>19351.110950000002</v>
      </c>
      <c r="H1542" s="3">
        <f t="shared" si="63"/>
        <v>0.63999999989755452</v>
      </c>
      <c r="I1542" s="11">
        <f t="shared" si="64"/>
        <v>12384.711006017567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5794.91</v>
      </c>
      <c r="E1544" s="2">
        <v>0</v>
      </c>
      <c r="F1544" s="2">
        <v>0</v>
      </c>
      <c r="G1544" s="3">
        <f t="shared" si="52"/>
        <v>81.128739999999993</v>
      </c>
      <c r="H1544" s="3">
        <f t="shared" si="63"/>
        <v>9.0000000000145519E-2</v>
      </c>
      <c r="I1544" s="11">
        <f t="shared" si="64"/>
        <v>7.301586600011805</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17423.91</v>
      </c>
      <c r="D1545" s="2">
        <f>'P-VRIO'!E12</f>
        <v>17423.91</v>
      </c>
      <c r="E1545" s="2">
        <v>0</v>
      </c>
      <c r="F1545" s="2">
        <v>0</v>
      </c>
      <c r="G1545" s="3">
        <f t="shared" si="52"/>
        <v>418.17383999999998</v>
      </c>
      <c r="H1545" s="3">
        <f t="shared" si="63"/>
        <v>0.18000000000029104</v>
      </c>
      <c r="I1545" s="11">
        <f t="shared" si="64"/>
        <v>75.271291200121695</v>
      </c>
      <c r="J1545" s="3">
        <f>IF(AND(Skriveni!C1545&lt;&gt;0,Skriveni!D1545&lt;&gt;0),1,0)</f>
        <v>1</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175.81</v>
      </c>
      <c r="D1546" s="2">
        <f>'P-VRIO'!E13</f>
        <v>0</v>
      </c>
      <c r="E1546" s="2">
        <v>0</v>
      </c>
      <c r="F1546" s="2">
        <v>0</v>
      </c>
      <c r="G1546" s="3">
        <f t="shared" si="52"/>
        <v>1.58229</v>
      </c>
      <c r="H1546" s="3">
        <f t="shared" si="63"/>
        <v>0.18999999999999773</v>
      </c>
      <c r="I1546" s="11">
        <f t="shared" si="64"/>
        <v>0.30063509999999638</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288678.21000000002</v>
      </c>
      <c r="D1547" s="2">
        <f>'P-VRIO'!E14</f>
        <v>0</v>
      </c>
      <c r="E1547" s="2">
        <v>0</v>
      </c>
      <c r="F1547" s="2">
        <v>0</v>
      </c>
      <c r="G1547" s="3">
        <f t="shared" si="52"/>
        <v>2886.7821000000004</v>
      </c>
      <c r="H1547" s="3">
        <f t="shared" si="63"/>
        <v>0.21000000002095476</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288678.21000000002</v>
      </c>
      <c r="D1550" s="2">
        <f>'P-VRIO'!E17</f>
        <v>0</v>
      </c>
      <c r="E1550" s="2">
        <v>0</v>
      </c>
      <c r="F1550" s="2">
        <v>0</v>
      </c>
      <c r="G1550" s="3">
        <f t="shared" si="52"/>
        <v>3752.81673</v>
      </c>
      <c r="H1550" s="3">
        <f t="shared" si="63"/>
        <v>0.21000000002095476</v>
      </c>
      <c r="I1550" s="11">
        <f t="shared" si="65"/>
        <v>788.09151337863932</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5799.02</v>
      </c>
      <c r="D1555" s="2">
        <f>'P-VRIO'!E22</f>
        <v>822990.49</v>
      </c>
      <c r="E1555" s="2">
        <v>0</v>
      </c>
      <c r="F1555" s="2">
        <v>0</v>
      </c>
      <c r="G1555" s="3">
        <f t="shared" si="52"/>
        <v>29732.039999999997</v>
      </c>
      <c r="H1555" s="3">
        <f t="shared" si="63"/>
        <v>0.50999999999112333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5799.02</v>
      </c>
      <c r="D1556" s="2">
        <f>'P-VRIO'!E23</f>
        <v>268799.15999999997</v>
      </c>
      <c r="E1556" s="2">
        <v>0</v>
      </c>
      <c r="F1556" s="2">
        <v>0</v>
      </c>
      <c r="G1556" s="3">
        <f t="shared" si="52"/>
        <v>10324.549459999998</v>
      </c>
      <c r="H1556" s="3">
        <f t="shared" si="63"/>
        <v>0.17999999997482519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78781.42</v>
      </c>
      <c r="E1557" s="2">
        <v>0</v>
      </c>
      <c r="F1557" s="2">
        <v>0</v>
      </c>
      <c r="G1557" s="3">
        <f t="shared" si="52"/>
        <v>3151.2568000000001</v>
      </c>
      <c r="H1557" s="3">
        <f t="shared" si="63"/>
        <v>0.41999999999825377</v>
      </c>
      <c r="I1557" s="11">
        <f t="shared" ref="I1557:I1562" si="66">G1557*H1557</f>
        <v>1323.5278559944973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5799.02</v>
      </c>
      <c r="D1558" s="2">
        <f>'P-VRIO'!E25</f>
        <v>159857.93</v>
      </c>
      <c r="E1558" s="2">
        <v>0</v>
      </c>
      <c r="F1558" s="2">
        <v>0</v>
      </c>
      <c r="G1558" s="3">
        <f t="shared" si="52"/>
        <v>6835.8124799999996</v>
      </c>
      <c r="H1558" s="3">
        <f t="shared" si="63"/>
        <v>9.0000000007421477E-2</v>
      </c>
      <c r="I1558" s="11">
        <f t="shared" si="66"/>
        <v>615.22312325073176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1480.92</v>
      </c>
      <c r="E1559" s="2">
        <v>0</v>
      </c>
      <c r="F1559" s="2">
        <v>0</v>
      </c>
      <c r="G1559" s="3">
        <f t="shared" si="52"/>
        <v>65.160479999999993</v>
      </c>
      <c r="H1559" s="3">
        <f t="shared" si="63"/>
        <v>7.999999999992724E-2</v>
      </c>
      <c r="I1559" s="11">
        <f t="shared" si="66"/>
        <v>5.2128383999952588</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28645.69</v>
      </c>
      <c r="E1560" s="2">
        <v>0</v>
      </c>
      <c r="F1560" s="2">
        <v>0</v>
      </c>
      <c r="G1560" s="3">
        <f t="shared" si="52"/>
        <v>1317.70174</v>
      </c>
      <c r="H1560" s="3">
        <f t="shared" si="63"/>
        <v>0.31000000000130967</v>
      </c>
      <c r="I1560" s="11">
        <f t="shared" si="66"/>
        <v>408.48753940172577</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33.200000000000003</v>
      </c>
      <c r="E1562" s="2">
        <v>0</v>
      </c>
      <c r="F1562" s="2">
        <v>0</v>
      </c>
      <c r="G1562" s="3">
        <f t="shared" si="52"/>
        <v>1.6600000000000001</v>
      </c>
      <c r="H1562" s="3">
        <f t="shared" si="63"/>
        <v>0.20000000000000284</v>
      </c>
      <c r="I1562" s="11">
        <f t="shared" si="66"/>
        <v>0.33200000000000474</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554191.33000000007</v>
      </c>
      <c r="E1563" s="2">
        <v>0</v>
      </c>
      <c r="F1563" s="2">
        <v>0</v>
      </c>
      <c r="G1563" s="3">
        <f t="shared" si="52"/>
        <v>28817.949160000004</v>
      </c>
      <c r="H1563" s="3">
        <f t="shared" si="63"/>
        <v>0.33000000007450581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8.77</v>
      </c>
      <c r="E1568" s="2">
        <v>0</v>
      </c>
      <c r="F1568" s="2">
        <v>0</v>
      </c>
      <c r="G1568" s="3">
        <f t="shared" si="52"/>
        <v>0.54374</v>
      </c>
      <c r="H1568" s="3">
        <f t="shared" si="63"/>
        <v>0.23000000000000043</v>
      </c>
      <c r="I1568" s="11">
        <f t="shared" si="67"/>
        <v>0.12506020000000023</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554182.56000000006</v>
      </c>
      <c r="E1569" s="2">
        <v>0</v>
      </c>
      <c r="F1569" s="2">
        <v>0</v>
      </c>
      <c r="G1569" s="3">
        <f t="shared" si="52"/>
        <v>35467.683840000005</v>
      </c>
      <c r="H1569" s="3">
        <f t="shared" si="63"/>
        <v>0.43999999994412065</v>
      </c>
      <c r="I1569" s="11">
        <f t="shared" si="67"/>
        <v>15605.780887618092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6763.12</v>
      </c>
      <c r="D1571" s="2">
        <f>'P-VRIO'!E38</f>
        <v>3764.2</v>
      </c>
      <c r="E1571" s="2">
        <v>0</v>
      </c>
      <c r="F1571" s="2">
        <v>0</v>
      </c>
      <c r="G1571" s="3">
        <f t="shared" si="52"/>
        <v>485.91168000000005</v>
      </c>
      <c r="H1571" s="3">
        <f t="shared" si="63"/>
        <v>0.31999999999970896</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3764.2</v>
      </c>
      <c r="E1572" s="2">
        <v>0</v>
      </c>
      <c r="F1572" s="2">
        <v>0</v>
      </c>
      <c r="G1572" s="3">
        <f t="shared" si="52"/>
        <v>263.49400000000003</v>
      </c>
      <c r="H1572" s="3">
        <f t="shared" si="63"/>
        <v>0.1999999999998181</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3764.2</v>
      </c>
      <c r="E1573" s="2">
        <v>0</v>
      </c>
      <c r="F1573" s="2">
        <v>0</v>
      </c>
      <c r="G1573" s="3">
        <f t="shared" si="52"/>
        <v>271.02239999999995</v>
      </c>
      <c r="H1573" s="3">
        <f t="shared" si="63"/>
        <v>0.1999999999998181</v>
      </c>
      <c r="I1573" s="11">
        <f t="shared" ref="I1573:I1576" si="68">G1573*H1573</f>
        <v>54.204479999950692</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6763.12</v>
      </c>
      <c r="D1577" s="2">
        <f>'P-VRIO'!E44</f>
        <v>0</v>
      </c>
      <c r="E1577" s="2">
        <v>0</v>
      </c>
      <c r="F1577" s="2">
        <v>0</v>
      </c>
      <c r="G1577" s="3">
        <f t="shared" si="52"/>
        <v>270.52480000000003</v>
      </c>
      <c r="H1577" s="3">
        <f t="shared" si="63"/>
        <v>0.11999999999989086</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6763.12</v>
      </c>
      <c r="D1578" s="2">
        <f>'P-VRIO'!E45</f>
        <v>0</v>
      </c>
      <c r="E1578" s="2">
        <v>0</v>
      </c>
      <c r="F1578" s="2">
        <v>0</v>
      </c>
      <c r="G1578" s="3">
        <f t="shared" si="52"/>
        <v>277.28791999999999</v>
      </c>
      <c r="H1578" s="3">
        <f t="shared" si="63"/>
        <v>0.11999999999989086</v>
      </c>
      <c r="I1578" s="11">
        <f t="shared" ref="I1578:I1581" si="69">G1578*H1578</f>
        <v>33.274550399969733</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40613183.329999998</v>
      </c>
      <c r="D1582" s="7"/>
      <c r="E1582" s="7">
        <v>0</v>
      </c>
      <c r="F1582" s="7">
        <v>0</v>
      </c>
      <c r="G1582" s="8">
        <f t="shared" ref="G1582:G1686" si="70">B1582/1000*C1582</f>
        <v>40613.18333</v>
      </c>
      <c r="H1582" s="8">
        <f t="shared" ref="H1582:H1686" si="71">ABS(C1582-ROUND(C1582,0))</f>
        <v>0.32999999821186066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258414832.86000001</v>
      </c>
      <c r="D1583" s="2">
        <v>0</v>
      </c>
      <c r="E1583" s="2">
        <v>0</v>
      </c>
      <c r="F1583" s="2">
        <v>0</v>
      </c>
      <c r="G1583" s="3">
        <f t="shared" si="70"/>
        <v>516829.66572000005</v>
      </c>
      <c r="H1583" s="3">
        <f t="shared" si="71"/>
        <v>0.13999998569488525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696815.11</v>
      </c>
      <c r="D1584" s="2">
        <v>0</v>
      </c>
      <c r="E1584" s="2">
        <v>0</v>
      </c>
      <c r="F1584" s="2">
        <v>0</v>
      </c>
      <c r="G1584" s="3">
        <f t="shared" si="70"/>
        <v>2090.44533</v>
      </c>
      <c r="H1584" s="3">
        <f t="shared" si="71"/>
        <v>0.10999999998603016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206014040.78999999</v>
      </c>
      <c r="D1585" s="2">
        <v>0</v>
      </c>
      <c r="E1585" s="2">
        <v>0</v>
      </c>
      <c r="F1585" s="2">
        <v>0</v>
      </c>
      <c r="G1585" s="3">
        <f t="shared" si="70"/>
        <v>824056.16316</v>
      </c>
      <c r="H1585" s="3">
        <f t="shared" si="71"/>
        <v>0.21000000834465027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130989704.54000001</v>
      </c>
      <c r="D1586" s="2">
        <v>0</v>
      </c>
      <c r="E1586" s="2">
        <v>0</v>
      </c>
      <c r="F1586" s="2">
        <v>0</v>
      </c>
      <c r="G1586" s="3">
        <f t="shared" si="70"/>
        <v>654948.52270000009</v>
      </c>
      <c r="H1586" s="3">
        <f t="shared" si="71"/>
        <v>0.45999999344348907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44084224.539999999</v>
      </c>
      <c r="D1587" s="2">
        <v>0</v>
      </c>
      <c r="E1587" s="2">
        <v>0</v>
      </c>
      <c r="F1587" s="2">
        <v>0</v>
      </c>
      <c r="G1587" s="3">
        <f t="shared" si="70"/>
        <v>264505.34723999997</v>
      </c>
      <c r="H1587" s="3">
        <f t="shared" si="71"/>
        <v>0.46000000089406967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833158.73</v>
      </c>
      <c r="D1588" s="2">
        <v>0</v>
      </c>
      <c r="E1588" s="2">
        <v>0</v>
      </c>
      <c r="F1588" s="2">
        <v>0</v>
      </c>
      <c r="G1588" s="3">
        <f t="shared" si="70"/>
        <v>5832.1111099999998</v>
      </c>
      <c r="H1588" s="3">
        <f t="shared" si="71"/>
        <v>0.27000000001862645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2103500.44</v>
      </c>
      <c r="D1589" s="2">
        <v>0</v>
      </c>
      <c r="E1589" s="2">
        <v>0</v>
      </c>
      <c r="F1589" s="2">
        <v>0</v>
      </c>
      <c r="G1589" s="3">
        <f t="shared" si="70"/>
        <v>16828.003519999998</v>
      </c>
      <c r="H1589" s="3">
        <f t="shared" si="71"/>
        <v>0.43999999994412065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5655348.4100000001</v>
      </c>
      <c r="D1590" s="2">
        <v>0</v>
      </c>
      <c r="E1590" s="2">
        <v>0</v>
      </c>
      <c r="F1590" s="2">
        <v>0</v>
      </c>
      <c r="G1590" s="3">
        <f>B1590/1000*C1590</f>
        <v>50898.135689999996</v>
      </c>
      <c r="H1590" s="3">
        <f>ABS(C1590-ROUND(C1590,0))</f>
        <v>0.41000000014901161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6953603.8700000001</v>
      </c>
      <c r="D1591" s="2">
        <v>0</v>
      </c>
      <c r="E1591" s="2">
        <v>0</v>
      </c>
      <c r="F1591" s="2">
        <v>0</v>
      </c>
      <c r="G1591" s="3">
        <f t="shared" si="70"/>
        <v>69536.038700000005</v>
      </c>
      <c r="H1591" s="3">
        <f t="shared" si="71"/>
        <v>0.12999999988824129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6535504.7800000003</v>
      </c>
      <c r="D1592" s="2">
        <v>0</v>
      </c>
      <c r="E1592" s="2">
        <v>0</v>
      </c>
      <c r="F1592" s="2">
        <v>0</v>
      </c>
      <c r="G1592" s="3">
        <f t="shared" si="70"/>
        <v>71890.552580000003</v>
      </c>
      <c r="H1592" s="3">
        <f t="shared" si="71"/>
        <v>0.21999999973922968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8858995.4800000004</v>
      </c>
      <c r="D1593" s="2">
        <v>0</v>
      </c>
      <c r="E1593" s="2">
        <v>0</v>
      </c>
      <c r="F1593" s="2">
        <v>0</v>
      </c>
      <c r="G1593" s="3">
        <f t="shared" si="70"/>
        <v>106307.94576</v>
      </c>
      <c r="H1593" s="3">
        <f t="shared" si="71"/>
        <v>0.48000000044703484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21948145.489999998</v>
      </c>
      <c r="D1594" s="2">
        <v>0</v>
      </c>
      <c r="E1594" s="2">
        <v>0</v>
      </c>
      <c r="F1594" s="2">
        <v>0</v>
      </c>
      <c r="G1594" s="3">
        <f t="shared" si="70"/>
        <v>285325.89136999997</v>
      </c>
      <c r="H1594" s="3">
        <f t="shared" si="71"/>
        <v>0.48999999836087227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6634915.54</v>
      </c>
      <c r="D1595" s="2">
        <v>0</v>
      </c>
      <c r="E1595" s="2">
        <v>0</v>
      </c>
      <c r="F1595" s="2">
        <v>0</v>
      </c>
      <c r="G1595" s="3">
        <f t="shared" si="70"/>
        <v>92888.817559999996</v>
      </c>
      <c r="H1595" s="3">
        <f t="shared" si="71"/>
        <v>0.4599999999627471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5634.11</v>
      </c>
      <c r="D1597" s="2">
        <v>0</v>
      </c>
      <c r="E1597" s="2">
        <v>0</v>
      </c>
      <c r="F1597" s="2">
        <v>0</v>
      </c>
      <c r="G1597" s="3">
        <f t="shared" si="70"/>
        <v>90.145759999999996</v>
      </c>
      <c r="H1597" s="3">
        <f t="shared" si="71"/>
        <v>0.10999999999967258</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6629281.4299999997</v>
      </c>
      <c r="D1599" s="2">
        <v>0</v>
      </c>
      <c r="E1599" s="2">
        <v>0</v>
      </c>
      <c r="F1599" s="2">
        <v>0</v>
      </c>
      <c r="G1599" s="3">
        <f t="shared" si="70"/>
        <v>119327.06573999999</v>
      </c>
      <c r="H1599" s="3">
        <f t="shared" si="71"/>
        <v>0.42999999970197678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23120915.93</v>
      </c>
      <c r="D1601" s="2">
        <v>0</v>
      </c>
      <c r="E1601" s="2">
        <v>0</v>
      </c>
      <c r="F1601" s="2">
        <v>0</v>
      </c>
      <c r="G1601" s="3">
        <f>B1601/1000*C1601</f>
        <v>462418.3186</v>
      </c>
      <c r="H1601" s="3">
        <f>ABS(C1601-ROUND(C1601,0))</f>
        <v>7.0000000298023224E-2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245964155.97999999</v>
      </c>
      <c r="D1602" s="2">
        <v>0</v>
      </c>
      <c r="E1602" s="2">
        <v>0</v>
      </c>
      <c r="F1602" s="2">
        <v>0</v>
      </c>
      <c r="G1602" s="3">
        <f t="shared" si="70"/>
        <v>5165247.2755800001</v>
      </c>
      <c r="H1602" s="3">
        <f t="shared" si="71"/>
        <v>2.000001072883606E-2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655662.54</v>
      </c>
      <c r="D1603" s="2">
        <v>0</v>
      </c>
      <c r="E1603" s="2">
        <v>0</v>
      </c>
      <c r="F1603" s="2">
        <v>0</v>
      </c>
      <c r="G1603" s="3">
        <f t="shared" si="70"/>
        <v>14424.57588</v>
      </c>
      <c r="H1603" s="3">
        <f t="shared" si="71"/>
        <v>0.4599999999627471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200152901.48000002</v>
      </c>
      <c r="D1604" s="2">
        <v>0</v>
      </c>
      <c r="E1604" s="2">
        <v>0</v>
      </c>
      <c r="F1604" s="2">
        <v>0</v>
      </c>
      <c r="G1604" s="3">
        <f t="shared" si="70"/>
        <v>4603516.7340400005</v>
      </c>
      <c r="H1604" s="3">
        <f t="shared" si="71"/>
        <v>0.48000001907348633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129479583.70999999</v>
      </c>
      <c r="D1605" s="2">
        <v>0</v>
      </c>
      <c r="E1605" s="2">
        <v>0</v>
      </c>
      <c r="F1605" s="2">
        <v>0</v>
      </c>
      <c r="G1605" s="3">
        <f t="shared" si="70"/>
        <v>3107510.0090399999</v>
      </c>
      <c r="H1605" s="3">
        <f t="shared" si="71"/>
        <v>0.29000000655651093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42677148.049999997</v>
      </c>
      <c r="D1606" s="2">
        <v>0</v>
      </c>
      <c r="E1606" s="2">
        <v>0</v>
      </c>
      <c r="F1606" s="2">
        <v>0</v>
      </c>
      <c r="G1606" s="3">
        <f t="shared" si="70"/>
        <v>1066928.7012499999</v>
      </c>
      <c r="H1606" s="3">
        <f t="shared" si="71"/>
        <v>4.9999997019767761E-2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833387.12</v>
      </c>
      <c r="D1607" s="2">
        <v>0</v>
      </c>
      <c r="E1607" s="2">
        <v>0</v>
      </c>
      <c r="F1607" s="2">
        <v>0</v>
      </c>
      <c r="G1607" s="3">
        <f t="shared" si="70"/>
        <v>21668.065119999999</v>
      </c>
      <c r="H1607" s="3">
        <f t="shared" si="71"/>
        <v>0.11999999999534339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2120178</v>
      </c>
      <c r="D1608" s="2">
        <v>0</v>
      </c>
      <c r="E1608" s="2">
        <v>0</v>
      </c>
      <c r="F1608" s="2">
        <v>0</v>
      </c>
      <c r="G1608" s="3">
        <f t="shared" si="70"/>
        <v>57244.805999999997</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4689920.3600000003</v>
      </c>
      <c r="D1609" s="2">
        <v>0</v>
      </c>
      <c r="E1609" s="2">
        <v>0</v>
      </c>
      <c r="F1609" s="2">
        <v>0</v>
      </c>
      <c r="G1609" s="3">
        <f>B1609/1000*C1609</f>
        <v>131317.77008000002</v>
      </c>
      <c r="H1609" s="3">
        <f>ABS(C1609-ROUND(C1609,0))</f>
        <v>0.36000000033527613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6088765.9900000002</v>
      </c>
      <c r="D1610" s="2">
        <v>0</v>
      </c>
      <c r="E1610" s="2">
        <v>0</v>
      </c>
      <c r="F1610" s="2">
        <v>0</v>
      </c>
      <c r="G1610" s="3">
        <f t="shared" si="70"/>
        <v>176574.21371000001</v>
      </c>
      <c r="H1610" s="3">
        <f t="shared" si="71"/>
        <v>9.9999997764825821E-3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5968925.1399999997</v>
      </c>
      <c r="D1611" s="2">
        <v>0</v>
      </c>
      <c r="E1611" s="2">
        <v>0</v>
      </c>
      <c r="F1611" s="2">
        <v>0</v>
      </c>
      <c r="G1611" s="3">
        <f t="shared" si="70"/>
        <v>179067.7542</v>
      </c>
      <c r="H1611" s="3">
        <f t="shared" si="71"/>
        <v>0.13999999966472387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8294993.1100000003</v>
      </c>
      <c r="D1612" s="2">
        <v>0</v>
      </c>
      <c r="E1612" s="2">
        <v>0</v>
      </c>
      <c r="F1612" s="2">
        <v>0</v>
      </c>
      <c r="G1612" s="3">
        <f t="shared" si="70"/>
        <v>257144.78641</v>
      </c>
      <c r="H1612" s="3">
        <f t="shared" si="71"/>
        <v>0.11000000033527613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20663471.949999999</v>
      </c>
      <c r="D1613" s="2">
        <v>0</v>
      </c>
      <c r="E1613" s="2">
        <v>0</v>
      </c>
      <c r="F1613" s="2">
        <v>0</v>
      </c>
      <c r="G1613" s="3">
        <f t="shared" si="70"/>
        <v>661231.10239999997</v>
      </c>
      <c r="H1613" s="3">
        <f t="shared" si="71"/>
        <v>5.000000074505806E-2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1728932.39</v>
      </c>
      <c r="D1614" s="2">
        <v>0</v>
      </c>
      <c r="E1614" s="2">
        <v>0</v>
      </c>
      <c r="F1614" s="2">
        <v>0</v>
      </c>
      <c r="G1614" s="3">
        <f t="shared" si="70"/>
        <v>57054.76887</v>
      </c>
      <c r="H1614" s="3">
        <f t="shared" si="71"/>
        <v>0.38999999989755452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1728932.39</v>
      </c>
      <c r="D1618" s="2">
        <v>0</v>
      </c>
      <c r="E1618" s="2">
        <v>0</v>
      </c>
      <c r="F1618" s="2">
        <v>0</v>
      </c>
      <c r="G1618" s="3">
        <f t="shared" si="70"/>
        <v>63970.498429999992</v>
      </c>
      <c r="H1618" s="3">
        <f t="shared" si="71"/>
        <v>0.38999999989755452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22763187.620000001</v>
      </c>
      <c r="D1620" s="2">
        <v>0</v>
      </c>
      <c r="E1620" s="2">
        <v>0</v>
      </c>
      <c r="F1620" s="2">
        <v>0</v>
      </c>
      <c r="G1620" s="3">
        <f>B1620/1000*C1620</f>
        <v>887764.31718000001</v>
      </c>
      <c r="H1620" s="3">
        <f>ABS(C1620-ROUND(C1620,0))</f>
        <v>0.37999999895691872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53063860.210000008</v>
      </c>
      <c r="D1621" s="2">
        <v>0</v>
      </c>
      <c r="E1621" s="2">
        <v>0</v>
      </c>
      <c r="F1621" s="2">
        <v>0</v>
      </c>
      <c r="G1621" s="3">
        <f t="shared" si="70"/>
        <v>2122554.4084000005</v>
      </c>
      <c r="H1621" s="3">
        <f t="shared" si="71"/>
        <v>0.21000000834465027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3620466.06</v>
      </c>
      <c r="D1622" s="2">
        <v>0</v>
      </c>
      <c r="E1622" s="2">
        <v>0</v>
      </c>
      <c r="F1622" s="2">
        <v>0</v>
      </c>
      <c r="G1622" s="3">
        <f t="shared" si="70"/>
        <v>148439.10846000002</v>
      </c>
      <c r="H1622" s="3">
        <f t="shared" si="71"/>
        <v>6.0000000055879354E-2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9320.5300000000007</v>
      </c>
      <c r="D1623" s="2">
        <v>0</v>
      </c>
      <c r="E1623" s="2">
        <v>0</v>
      </c>
      <c r="F1623" s="2">
        <v>0</v>
      </c>
      <c r="G1623" s="3">
        <f t="shared" si="70"/>
        <v>391.46226000000007</v>
      </c>
      <c r="H1623" s="3">
        <f t="shared" si="71"/>
        <v>0.46999999999934516</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6631.89</v>
      </c>
      <c r="D1624" s="2">
        <v>0</v>
      </c>
      <c r="E1624" s="2">
        <v>0</v>
      </c>
      <c r="F1624" s="2">
        <v>0</v>
      </c>
      <c r="G1624" s="3">
        <f t="shared" si="70"/>
        <v>285.17126999999999</v>
      </c>
      <c r="H1624" s="3">
        <f t="shared" si="71"/>
        <v>0.10999999999967258</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2688.64</v>
      </c>
      <c r="D1625" s="2">
        <v>0</v>
      </c>
      <c r="E1625" s="2">
        <v>0</v>
      </c>
      <c r="F1625" s="2">
        <v>0</v>
      </c>
      <c r="G1625" s="3">
        <f t="shared" si="70"/>
        <v>118.30015999999999</v>
      </c>
      <c r="H1625" s="3">
        <f t="shared" si="71"/>
        <v>0.36000000000012733</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3369141.85</v>
      </c>
      <c r="D1628" s="2">
        <v>0</v>
      </c>
      <c r="E1628" s="2">
        <v>0</v>
      </c>
      <c r="F1628" s="2">
        <v>0</v>
      </c>
      <c r="G1628" s="3">
        <f t="shared" si="70"/>
        <v>158349.66695000001</v>
      </c>
      <c r="H1628" s="3">
        <f t="shared" si="71"/>
        <v>0.14999999990686774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17652.009999999998</v>
      </c>
      <c r="D1629" s="2">
        <v>0</v>
      </c>
      <c r="E1629" s="2">
        <v>0</v>
      </c>
      <c r="F1629" s="2">
        <v>0</v>
      </c>
      <c r="G1629" s="3">
        <f t="shared" si="70"/>
        <v>847.29647999999997</v>
      </c>
      <c r="H1629" s="3">
        <f t="shared" si="71"/>
        <v>9.9999999983992893E-3</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17652.009999999998</v>
      </c>
      <c r="D1630" s="2">
        <v>0</v>
      </c>
      <c r="E1630" s="2">
        <v>0</v>
      </c>
      <c r="F1630" s="2">
        <v>0</v>
      </c>
      <c r="G1630" s="3">
        <f t="shared" si="70"/>
        <v>864.94848999999999</v>
      </c>
      <c r="H1630" s="3">
        <f t="shared" si="71"/>
        <v>9.9999999983992893E-3</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1118371.26</v>
      </c>
      <c r="D1634" s="2">
        <v>0</v>
      </c>
      <c r="E1634" s="2">
        <v>0</v>
      </c>
      <c r="F1634" s="2">
        <v>0</v>
      </c>
      <c r="G1634" s="3">
        <f t="shared" si="70"/>
        <v>59273.676780000002</v>
      </c>
      <c r="H1634" s="3">
        <f t="shared" si="71"/>
        <v>0.26000000000931323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1035253.81</v>
      </c>
      <c r="D1635" s="2">
        <v>0</v>
      </c>
      <c r="E1635" s="2">
        <v>0</v>
      </c>
      <c r="F1635" s="2">
        <v>0</v>
      </c>
      <c r="G1635" s="3">
        <f t="shared" si="70"/>
        <v>55903.705740000005</v>
      </c>
      <c r="H1635" s="3">
        <f t="shared" si="71"/>
        <v>0.18999999994412065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29884.99</v>
      </c>
      <c r="D1636" s="2">
        <v>0</v>
      </c>
      <c r="E1636" s="2">
        <v>0</v>
      </c>
      <c r="F1636" s="2">
        <v>0</v>
      </c>
      <c r="G1636" s="3">
        <f t="shared" si="70"/>
        <v>1643.6744500000002</v>
      </c>
      <c r="H1636" s="3">
        <f t="shared" si="71"/>
        <v>9.9999999983992893E-3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30099.24</v>
      </c>
      <c r="D1637" s="2">
        <v>0</v>
      </c>
      <c r="E1637" s="2">
        <v>0</v>
      </c>
      <c r="F1637" s="2">
        <v>0</v>
      </c>
      <c r="G1637" s="3">
        <f t="shared" si="70"/>
        <v>1685.55744</v>
      </c>
      <c r="H1637" s="3">
        <f t="shared" si="71"/>
        <v>0.24000000000160071</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23133.22</v>
      </c>
      <c r="D1638" s="2">
        <v>0</v>
      </c>
      <c r="E1638" s="2">
        <v>0</v>
      </c>
      <c r="F1638" s="2">
        <v>0</v>
      </c>
      <c r="G1638" s="3">
        <f t="shared" si="70"/>
        <v>1318.5935400000001</v>
      </c>
      <c r="H1638" s="3">
        <f t="shared" si="71"/>
        <v>0.22000000000116415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4007.06</v>
      </c>
      <c r="D1639" s="2">
        <v>0</v>
      </c>
      <c r="E1639" s="2">
        <v>0</v>
      </c>
      <c r="F1639" s="2">
        <v>0</v>
      </c>
      <c r="G1639" s="3">
        <f t="shared" si="70"/>
        <v>232.40948</v>
      </c>
      <c r="H1639" s="3">
        <f t="shared" si="71"/>
        <v>5.999999999994543E-2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4007.06</v>
      </c>
      <c r="D1640" s="2">
        <v>0</v>
      </c>
      <c r="E1640" s="2">
        <v>0</v>
      </c>
      <c r="F1640" s="2">
        <v>0</v>
      </c>
      <c r="G1640" s="3">
        <f t="shared" si="70"/>
        <v>236.41654</v>
      </c>
      <c r="H1640" s="3">
        <f t="shared" si="71"/>
        <v>5.999999999994543E-2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158429.73000000001</v>
      </c>
      <c r="D1644" s="2">
        <v>0</v>
      </c>
      <c r="E1644" s="2">
        <v>0</v>
      </c>
      <c r="F1644" s="2">
        <v>0</v>
      </c>
      <c r="G1644" s="3">
        <f t="shared" si="70"/>
        <v>9981.0729900000006</v>
      </c>
      <c r="H1644" s="3">
        <f t="shared" si="71"/>
        <v>0.26999999998952262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158429.73000000001</v>
      </c>
      <c r="D1645" s="2">
        <v>0</v>
      </c>
      <c r="E1645" s="2">
        <v>0</v>
      </c>
      <c r="F1645" s="2">
        <v>0</v>
      </c>
      <c r="G1645" s="3">
        <f t="shared" si="70"/>
        <v>10139.50272</v>
      </c>
      <c r="H1645" s="3">
        <f t="shared" si="71"/>
        <v>0.26999999998952262</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708428.05</v>
      </c>
      <c r="D1649" s="2">
        <v>0</v>
      </c>
      <c r="E1649" s="2">
        <v>0</v>
      </c>
      <c r="F1649" s="2">
        <v>0</v>
      </c>
      <c r="G1649" s="3">
        <f t="shared" ref="G1649:G1653" si="72">B1649/1000*C1649</f>
        <v>48173.107400000008</v>
      </c>
      <c r="H1649" s="3">
        <f t="shared" ref="H1649:H1653" si="73">ABS(C1649-ROUND(C1649,0))</f>
        <v>5.0000000046566129E-2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708428.05</v>
      </c>
      <c r="D1650" s="2">
        <v>0</v>
      </c>
      <c r="E1650" s="2">
        <v>0</v>
      </c>
      <c r="F1650" s="2">
        <v>0</v>
      </c>
      <c r="G1650" s="3">
        <f t="shared" si="72"/>
        <v>48881.53545000001</v>
      </c>
      <c r="H1650" s="3">
        <f t="shared" si="73"/>
        <v>5.0000000046566129E-2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803993.90999999992</v>
      </c>
      <c r="D1654" s="2">
        <v>0</v>
      </c>
      <c r="E1654" s="2">
        <v>0</v>
      </c>
      <c r="F1654" s="2">
        <v>0</v>
      </c>
      <c r="G1654" s="3">
        <f t="shared" si="70"/>
        <v>58691.555429999993</v>
      </c>
      <c r="H1654" s="3">
        <f t="shared" si="71"/>
        <v>9.0000000083819032E-2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794203.32</v>
      </c>
      <c r="D1655" s="2">
        <v>0</v>
      </c>
      <c r="E1655" s="2">
        <v>0</v>
      </c>
      <c r="F1655" s="2">
        <v>0</v>
      </c>
      <c r="G1655" s="3">
        <f t="shared" si="70"/>
        <v>58771.045679999996</v>
      </c>
      <c r="H1655" s="3">
        <f t="shared" si="71"/>
        <v>0.31999999994877726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9790.59</v>
      </c>
      <c r="D1656" s="2">
        <v>0</v>
      </c>
      <c r="E1656" s="2">
        <v>0</v>
      </c>
      <c r="F1656" s="2">
        <v>0</v>
      </c>
      <c r="G1656" s="3">
        <f t="shared" si="70"/>
        <v>734.29425000000003</v>
      </c>
      <c r="H1656" s="3">
        <f t="shared" si="71"/>
        <v>0.40999999999985448</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554551.26</v>
      </c>
      <c r="D1659" s="2">
        <v>0</v>
      </c>
      <c r="E1659" s="2">
        <v>0</v>
      </c>
      <c r="F1659" s="2">
        <v>0</v>
      </c>
      <c r="G1659" s="3">
        <f t="shared" si="70"/>
        <v>43254.99828</v>
      </c>
      <c r="H1659" s="3">
        <f t="shared" si="71"/>
        <v>0.26000000000931323</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554551.26</v>
      </c>
      <c r="D1660" s="2">
        <v>0</v>
      </c>
      <c r="E1660" s="2">
        <v>0</v>
      </c>
      <c r="F1660" s="2">
        <v>0</v>
      </c>
      <c r="G1660" s="3">
        <f t="shared" si="70"/>
        <v>43809.54954</v>
      </c>
      <c r="H1660" s="3">
        <f t="shared" si="71"/>
        <v>0.26000000000931323</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3708.57</v>
      </c>
      <c r="D1664" s="2">
        <v>0</v>
      </c>
      <c r="E1664" s="2">
        <v>0</v>
      </c>
      <c r="F1664" s="2">
        <v>0</v>
      </c>
      <c r="G1664" s="3">
        <f t="shared" si="70"/>
        <v>307.81131000000005</v>
      </c>
      <c r="H1664" s="3">
        <f t="shared" si="71"/>
        <v>0.42999999999983629</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498.8</v>
      </c>
      <c r="D1665" s="2">
        <v>0</v>
      </c>
      <c r="E1665" s="2">
        <v>0</v>
      </c>
      <c r="F1665" s="2">
        <v>0</v>
      </c>
      <c r="G1665" s="3">
        <f t="shared" si="70"/>
        <v>41.8992</v>
      </c>
      <c r="H1665" s="3">
        <f t="shared" si="71"/>
        <v>0.19999999999998863</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3123.13</v>
      </c>
      <c r="D1666" s="2">
        <v>0</v>
      </c>
      <c r="E1666" s="2">
        <v>0</v>
      </c>
      <c r="F1666" s="2">
        <v>0</v>
      </c>
      <c r="G1666" s="3">
        <f t="shared" si="70"/>
        <v>265.46605000000005</v>
      </c>
      <c r="H1666" s="3">
        <f t="shared" si="71"/>
        <v>0.13000000000010914</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60</v>
      </c>
      <c r="D1667" s="2">
        <v>0</v>
      </c>
      <c r="E1667" s="2">
        <v>0</v>
      </c>
      <c r="F1667" s="2">
        <v>0</v>
      </c>
      <c r="G1667" s="3">
        <f t="shared" si="70"/>
        <v>5.1599999999999993</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26.64</v>
      </c>
      <c r="D1668" s="2">
        <v>0</v>
      </c>
      <c r="E1668" s="2">
        <v>0</v>
      </c>
      <c r="F1668" s="2">
        <v>0</v>
      </c>
      <c r="G1668" s="3">
        <f t="shared" si="70"/>
        <v>2.3176799999999997</v>
      </c>
      <c r="H1668" s="3">
        <f t="shared" si="71"/>
        <v>0.35999999999999943</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230751.28999999998</v>
      </c>
      <c r="D1669" s="2">
        <v>0</v>
      </c>
      <c r="E1669" s="2">
        <v>0</v>
      </c>
      <c r="F1669" s="2">
        <v>0</v>
      </c>
      <c r="G1669" s="3">
        <f t="shared" si="70"/>
        <v>20306.113519999995</v>
      </c>
      <c r="H1669" s="3">
        <f t="shared" si="71"/>
        <v>0.28999999997904524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229656.68</v>
      </c>
      <c r="D1670" s="2">
        <v>0</v>
      </c>
      <c r="E1670" s="2">
        <v>0</v>
      </c>
      <c r="F1670" s="2">
        <v>0</v>
      </c>
      <c r="G1670" s="3">
        <f t="shared" si="70"/>
        <v>20439.444519999997</v>
      </c>
      <c r="H1670" s="3">
        <f t="shared" si="71"/>
        <v>0.32000000000698492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469.61</v>
      </c>
      <c r="D1671" s="2">
        <v>0</v>
      </c>
      <c r="E1671" s="2">
        <v>0</v>
      </c>
      <c r="F1671" s="2">
        <v>0</v>
      </c>
      <c r="G1671" s="3">
        <f t="shared" si="70"/>
        <v>42.264899999999997</v>
      </c>
      <c r="H1671" s="3">
        <f t="shared" si="71"/>
        <v>0.38999999999998636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625</v>
      </c>
      <c r="D1672" s="2">
        <v>0</v>
      </c>
      <c r="E1672" s="2">
        <v>0</v>
      </c>
      <c r="F1672" s="2">
        <v>0</v>
      </c>
      <c r="G1672" s="3">
        <f t="shared" si="70"/>
        <v>56.875</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11252.39</v>
      </c>
      <c r="D1680" s="2">
        <v>0</v>
      </c>
      <c r="E1680" s="2">
        <v>0</v>
      </c>
      <c r="F1680" s="2">
        <v>0</v>
      </c>
      <c r="G1680" s="3">
        <f>B1680/1000*C1680</f>
        <v>1113.9866099999999</v>
      </c>
      <c r="H1680" s="3">
        <f>ABS(C1680-ROUND(C1680,0))</f>
        <v>0.38999999999941792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49443394.149999999</v>
      </c>
      <c r="D1681" s="2">
        <v>0</v>
      </c>
      <c r="E1681" s="2">
        <v>0</v>
      </c>
      <c r="F1681" s="2">
        <v>0</v>
      </c>
      <c r="G1681" s="3">
        <f t="shared" si="70"/>
        <v>4944339.415</v>
      </c>
      <c r="H1681" s="3">
        <f t="shared" si="71"/>
        <v>0.14999999850988388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687895.15</v>
      </c>
      <c r="D1682" s="2">
        <v>0</v>
      </c>
      <c r="E1682" s="2">
        <v>0</v>
      </c>
      <c r="F1682" s="2">
        <v>0</v>
      </c>
      <c r="G1682" s="3">
        <f t="shared" si="70"/>
        <v>69477.410150000011</v>
      </c>
      <c r="H1682" s="3">
        <f t="shared" si="71"/>
        <v>0.15000000002328306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16812878.850000001</v>
      </c>
      <c r="D1683" s="2">
        <v>0</v>
      </c>
      <c r="E1683" s="2">
        <v>0</v>
      </c>
      <c r="F1683" s="2">
        <v>0</v>
      </c>
      <c r="G1683" s="3">
        <f t="shared" si="70"/>
        <v>1714913.6427</v>
      </c>
      <c r="H1683" s="3">
        <f t="shared" si="71"/>
        <v>0.14999999850988388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2315118</v>
      </c>
      <c r="D1684" s="2">
        <v>0</v>
      </c>
      <c r="E1684" s="2">
        <v>0</v>
      </c>
      <c r="F1684" s="2">
        <v>0</v>
      </c>
      <c r="G1684" s="3">
        <f t="shared" si="70"/>
        <v>238457.15399999998</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27796672.859999999</v>
      </c>
      <c r="D1685" s="2">
        <v>0</v>
      </c>
      <c r="E1685" s="2">
        <v>0</v>
      </c>
      <c r="F1685" s="2">
        <v>0</v>
      </c>
      <c r="G1685" s="3">
        <f>B1685/1000*C1685</f>
        <v>2890853.9774399996</v>
      </c>
      <c r="H1685" s="3">
        <f>ABS(C1685-ROUND(C1685,0))</f>
        <v>0.14000000059604645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1830829.29</v>
      </c>
      <c r="D1686" s="14">
        <v>0</v>
      </c>
      <c r="E1686" s="14">
        <v>0</v>
      </c>
      <c r="F1686" s="14">
        <v>0</v>
      </c>
      <c r="G1686" s="15">
        <f t="shared" si="70"/>
        <v>192237.07545</v>
      </c>
      <c r="H1686" s="15">
        <f t="shared" si="71"/>
        <v>0.2900000000372529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0" t="s">
        <v>2020</v>
      </c>
      <c r="B1" s="410"/>
      <c r="C1" s="410"/>
    </row>
    <row r="2" spans="1:16" ht="33" customHeight="1" x14ac:dyDescent="0.2">
      <c r="A2" s="411" t="s">
        <v>2021</v>
      </c>
      <c r="B2" s="412"/>
      <c r="C2" s="402"/>
      <c r="D2" s="5"/>
      <c r="E2" s="5"/>
      <c r="F2" s="5"/>
      <c r="G2" s="5"/>
      <c r="H2" s="5"/>
      <c r="I2" s="5"/>
      <c r="J2" s="5"/>
      <c r="K2" s="5"/>
      <c r="L2" s="5"/>
      <c r="M2" s="5"/>
      <c r="N2" s="5"/>
      <c r="O2" s="5"/>
      <c r="P2" s="5"/>
    </row>
    <row r="3" spans="1:16" ht="18.75" customHeight="1" x14ac:dyDescent="0.2">
      <c r="A3" s="222" t="s">
        <v>2022</v>
      </c>
      <c r="B3" s="413" t="s">
        <v>2023</v>
      </c>
      <c r="C3" s="402"/>
      <c r="D3" s="5"/>
      <c r="E3" s="5"/>
      <c r="F3" s="5"/>
      <c r="G3" s="5"/>
      <c r="H3" s="5"/>
      <c r="I3" s="5"/>
      <c r="J3" s="5"/>
      <c r="K3" s="5"/>
      <c r="L3" s="5"/>
      <c r="M3" s="5"/>
      <c r="N3" s="5"/>
      <c r="O3" s="5"/>
      <c r="P3" s="5"/>
    </row>
    <row r="4" spans="1:16" ht="37.5" hidden="1" customHeight="1" x14ac:dyDescent="0.2">
      <c r="A4" s="223" t="s">
        <v>2024</v>
      </c>
      <c r="B4" s="401" t="s">
        <v>2025</v>
      </c>
      <c r="C4" s="402"/>
      <c r="D4" s="5"/>
      <c r="E4" s="5"/>
      <c r="F4" s="5"/>
      <c r="G4" s="5"/>
      <c r="H4" s="5"/>
      <c r="I4" s="5"/>
      <c r="J4" s="5"/>
      <c r="K4" s="5"/>
      <c r="L4" s="5"/>
      <c r="M4" s="5"/>
      <c r="N4" s="5"/>
      <c r="O4" s="5"/>
      <c r="P4" s="5"/>
    </row>
    <row r="5" spans="1:16" ht="48" hidden="1" customHeight="1" x14ac:dyDescent="0.2">
      <c r="A5" s="223" t="s">
        <v>2024</v>
      </c>
      <c r="B5" s="401" t="s">
        <v>2026</v>
      </c>
      <c r="C5" s="402"/>
      <c r="D5" s="5"/>
      <c r="E5" s="5"/>
      <c r="F5" s="5"/>
      <c r="G5" s="5"/>
      <c r="H5" s="5"/>
      <c r="I5" s="5"/>
      <c r="J5" s="5"/>
      <c r="K5" s="5"/>
      <c r="L5" s="5"/>
      <c r="M5" s="5"/>
      <c r="N5" s="5"/>
      <c r="O5" s="5"/>
      <c r="P5" s="5"/>
    </row>
    <row r="6" spans="1:16" ht="59.25" hidden="1" customHeight="1" x14ac:dyDescent="0.2">
      <c r="A6" s="223" t="s">
        <v>2024</v>
      </c>
      <c r="B6" s="401" t="s">
        <v>2027</v>
      </c>
      <c r="C6" s="402"/>
      <c r="D6" s="5"/>
      <c r="E6" s="5"/>
      <c r="F6" s="5"/>
      <c r="G6" s="5"/>
      <c r="H6" s="5"/>
      <c r="I6" s="5"/>
      <c r="J6" s="5"/>
      <c r="K6" s="5"/>
      <c r="L6" s="5"/>
      <c r="M6" s="5"/>
      <c r="N6" s="5"/>
      <c r="O6" s="5"/>
      <c r="P6" s="5"/>
    </row>
    <row r="7" spans="1:16" ht="48" hidden="1" customHeight="1" x14ac:dyDescent="0.2">
      <c r="A7" s="223" t="s">
        <v>2028</v>
      </c>
      <c r="B7" s="401" t="s">
        <v>2029</v>
      </c>
      <c r="C7" s="402"/>
      <c r="D7" s="5"/>
      <c r="E7" s="5"/>
      <c r="F7" s="5"/>
      <c r="G7" s="5"/>
      <c r="H7" s="5"/>
      <c r="I7" s="5"/>
      <c r="J7" s="5"/>
      <c r="K7" s="5"/>
      <c r="L7" s="5"/>
      <c r="M7" s="5"/>
      <c r="N7" s="5"/>
      <c r="O7" s="5"/>
      <c r="P7" s="5"/>
    </row>
    <row r="8" spans="1:16" ht="41.25" hidden="1" customHeight="1" x14ac:dyDescent="0.2">
      <c r="A8" s="223" t="s">
        <v>2030</v>
      </c>
      <c r="B8" s="401" t="s">
        <v>2031</v>
      </c>
      <c r="C8" s="402"/>
      <c r="D8" s="5"/>
      <c r="E8" s="5"/>
      <c r="F8" s="5"/>
      <c r="G8" s="5"/>
      <c r="H8" s="5"/>
      <c r="I8" s="5"/>
      <c r="J8" s="5"/>
      <c r="K8" s="5"/>
      <c r="L8" s="5"/>
      <c r="M8" s="5"/>
      <c r="N8" s="5"/>
      <c r="O8" s="5"/>
      <c r="P8" s="5"/>
    </row>
    <row r="9" spans="1:16" ht="59.25" hidden="1" customHeight="1" x14ac:dyDescent="0.2">
      <c r="A9" s="223" t="s">
        <v>2032</v>
      </c>
      <c r="B9" s="401" t="s">
        <v>2033</v>
      </c>
      <c r="C9" s="402"/>
      <c r="D9" s="5"/>
      <c r="E9" s="5"/>
      <c r="F9" s="5"/>
      <c r="G9" s="5"/>
      <c r="H9" s="5"/>
      <c r="I9" s="5"/>
      <c r="J9" s="5"/>
      <c r="K9" s="5"/>
      <c r="L9" s="5"/>
      <c r="M9" s="5"/>
      <c r="N9" s="5"/>
      <c r="O9" s="5"/>
      <c r="P9" s="5"/>
    </row>
    <row r="10" spans="1:16" ht="61.5" hidden="1" customHeight="1" x14ac:dyDescent="0.2">
      <c r="A10" s="223" t="s">
        <v>2032</v>
      </c>
      <c r="B10" s="401" t="s">
        <v>2034</v>
      </c>
      <c r="C10" s="402"/>
      <c r="D10" s="5"/>
      <c r="E10" s="5"/>
      <c r="F10" s="5"/>
      <c r="G10" s="5"/>
      <c r="H10" s="5"/>
      <c r="I10" s="5"/>
      <c r="J10" s="5"/>
      <c r="K10" s="5"/>
      <c r="L10" s="5"/>
      <c r="M10" s="5"/>
      <c r="N10" s="5"/>
      <c r="O10" s="5"/>
      <c r="P10" s="5"/>
    </row>
    <row r="11" spans="1:16" ht="43.5" hidden="1" customHeight="1" x14ac:dyDescent="0.2">
      <c r="A11" s="223" t="s">
        <v>2032</v>
      </c>
      <c r="B11" s="401" t="s">
        <v>2035</v>
      </c>
      <c r="C11" s="402"/>
      <c r="D11" s="5"/>
      <c r="E11" s="5"/>
      <c r="F11" s="5"/>
      <c r="G11" s="5"/>
      <c r="H11" s="5"/>
      <c r="I11" s="5"/>
      <c r="J11" s="5"/>
      <c r="K11" s="5"/>
      <c r="L11" s="5"/>
      <c r="M11" s="5"/>
      <c r="N11" s="5"/>
      <c r="O11" s="5"/>
      <c r="P11" s="5"/>
    </row>
    <row r="12" spans="1:16" ht="27.75" hidden="1" customHeight="1" x14ac:dyDescent="0.2">
      <c r="A12" s="223" t="s">
        <v>2036</v>
      </c>
      <c r="B12" s="401" t="s">
        <v>2037</v>
      </c>
      <c r="C12" s="402"/>
      <c r="D12" s="5"/>
      <c r="E12" s="5"/>
      <c r="F12" s="5"/>
      <c r="G12" s="5"/>
      <c r="H12" s="5"/>
      <c r="I12" s="5"/>
      <c r="J12" s="5"/>
      <c r="K12" s="5"/>
      <c r="L12" s="5"/>
      <c r="M12" s="5"/>
      <c r="N12" s="5"/>
      <c r="O12" s="5"/>
      <c r="P12" s="5"/>
    </row>
    <row r="13" spans="1:16" ht="27.75" hidden="1" customHeight="1" x14ac:dyDescent="0.2">
      <c r="A13" s="223" t="s">
        <v>2038</v>
      </c>
      <c r="B13" s="401" t="s">
        <v>2039</v>
      </c>
      <c r="C13" s="402"/>
      <c r="D13" s="5"/>
      <c r="E13" s="5"/>
      <c r="F13" s="5"/>
      <c r="G13" s="5"/>
      <c r="H13" s="5"/>
      <c r="I13" s="5"/>
      <c r="J13" s="5"/>
      <c r="K13" s="5"/>
      <c r="L13" s="5"/>
      <c r="M13" s="5"/>
      <c r="N13" s="5"/>
      <c r="O13" s="5"/>
      <c r="P13" s="5"/>
    </row>
    <row r="14" spans="1:16" ht="45.75" hidden="1" customHeight="1" x14ac:dyDescent="0.2">
      <c r="A14" s="223" t="s">
        <v>2040</v>
      </c>
      <c r="B14" s="401" t="s">
        <v>2041</v>
      </c>
      <c r="C14" s="402"/>
      <c r="D14" s="5"/>
      <c r="E14" s="5"/>
      <c r="F14" s="5"/>
      <c r="G14" s="5"/>
      <c r="H14" s="5"/>
      <c r="I14" s="5"/>
      <c r="J14" s="5"/>
      <c r="K14" s="5"/>
      <c r="L14" s="5"/>
      <c r="M14" s="5"/>
      <c r="N14" s="5"/>
      <c r="O14" s="5"/>
      <c r="P14" s="5"/>
    </row>
    <row r="15" spans="1:16" ht="45.75" hidden="1" customHeight="1" x14ac:dyDescent="0.2">
      <c r="A15" s="223" t="s">
        <v>2042</v>
      </c>
      <c r="B15" s="401" t="s">
        <v>2043</v>
      </c>
      <c r="C15" s="402"/>
      <c r="D15" s="5"/>
      <c r="E15" s="5"/>
      <c r="F15" s="5"/>
      <c r="G15" s="5"/>
      <c r="H15" s="5"/>
      <c r="I15" s="5"/>
      <c r="J15" s="5"/>
      <c r="K15" s="5"/>
      <c r="L15" s="5"/>
      <c r="M15" s="5"/>
      <c r="N15" s="5"/>
      <c r="O15" s="5"/>
      <c r="P15" s="5"/>
    </row>
    <row r="16" spans="1:16" ht="51" hidden="1" customHeight="1" x14ac:dyDescent="0.2">
      <c r="A16" s="223" t="s">
        <v>2044</v>
      </c>
      <c r="B16" s="401" t="s">
        <v>2045</v>
      </c>
      <c r="C16" s="402"/>
      <c r="D16" s="5"/>
      <c r="E16" s="5"/>
      <c r="F16" s="5"/>
      <c r="G16" s="5"/>
      <c r="H16" s="5"/>
      <c r="I16" s="5"/>
      <c r="J16" s="5"/>
      <c r="K16" s="5"/>
      <c r="L16" s="5"/>
      <c r="M16" s="5"/>
      <c r="N16" s="5"/>
      <c r="O16" s="5"/>
      <c r="P16" s="5"/>
    </row>
    <row r="17" spans="1:16" ht="27.75" hidden="1" customHeight="1" x14ac:dyDescent="0.2">
      <c r="A17" s="223" t="s">
        <v>2046</v>
      </c>
      <c r="B17" s="401" t="s">
        <v>2047</v>
      </c>
      <c r="C17" s="402"/>
      <c r="D17" s="5"/>
      <c r="E17" s="5"/>
      <c r="F17" s="5"/>
      <c r="G17" s="5"/>
      <c r="H17" s="5"/>
      <c r="I17" s="5"/>
      <c r="J17" s="5"/>
      <c r="K17" s="5"/>
      <c r="L17" s="5"/>
      <c r="M17" s="5"/>
      <c r="N17" s="5"/>
      <c r="O17" s="5"/>
      <c r="P17" s="5"/>
    </row>
    <row r="18" spans="1:16" ht="27.75" hidden="1" customHeight="1" x14ac:dyDescent="0.2">
      <c r="A18" s="223" t="s">
        <v>2048</v>
      </c>
      <c r="B18" s="401" t="s">
        <v>2049</v>
      </c>
      <c r="C18" s="402"/>
      <c r="D18" s="5"/>
      <c r="E18" s="5"/>
      <c r="F18" s="5"/>
      <c r="G18" s="5"/>
      <c r="H18" s="5"/>
      <c r="I18" s="5"/>
      <c r="J18" s="5"/>
      <c r="K18" s="5"/>
      <c r="L18" s="5"/>
      <c r="M18" s="5"/>
      <c r="N18" s="5"/>
      <c r="O18" s="5"/>
      <c r="P18" s="5"/>
    </row>
    <row r="19" spans="1:16" ht="45" hidden="1" customHeight="1" x14ac:dyDescent="0.2">
      <c r="A19" s="223" t="s">
        <v>2048</v>
      </c>
      <c r="B19" s="401" t="s">
        <v>2050</v>
      </c>
      <c r="C19" s="402"/>
      <c r="D19" s="5"/>
      <c r="E19" s="5"/>
      <c r="F19" s="5"/>
      <c r="G19" s="5"/>
      <c r="H19" s="5"/>
      <c r="I19" s="5"/>
      <c r="J19" s="5"/>
      <c r="K19" s="5"/>
      <c r="L19" s="5"/>
      <c r="M19" s="5"/>
      <c r="N19" s="5"/>
      <c r="O19" s="5"/>
      <c r="P19" s="5"/>
    </row>
    <row r="20" spans="1:16" ht="45" hidden="1" customHeight="1" x14ac:dyDescent="0.2">
      <c r="A20" s="223" t="s">
        <v>2051</v>
      </c>
      <c r="B20" s="401" t="s">
        <v>2052</v>
      </c>
      <c r="C20" s="402"/>
      <c r="D20" s="5"/>
      <c r="E20" s="5"/>
      <c r="F20" s="5"/>
      <c r="G20" s="5"/>
      <c r="H20" s="5"/>
      <c r="I20" s="5"/>
      <c r="J20" s="5"/>
      <c r="K20" s="5"/>
      <c r="L20" s="5"/>
      <c r="M20" s="5"/>
      <c r="N20" s="5"/>
      <c r="O20" s="5"/>
      <c r="P20" s="5"/>
    </row>
    <row r="21" spans="1:16" ht="30" hidden="1" customHeight="1" x14ac:dyDescent="0.2">
      <c r="A21" s="223" t="s">
        <v>2053</v>
      </c>
      <c r="B21" s="401" t="s">
        <v>2054</v>
      </c>
      <c r="C21" s="402"/>
      <c r="D21" s="5"/>
      <c r="E21" s="5"/>
      <c r="F21" s="5"/>
      <c r="G21" s="5"/>
      <c r="H21" s="5"/>
      <c r="I21" s="5"/>
      <c r="J21" s="5"/>
      <c r="K21" s="5"/>
      <c r="L21" s="5"/>
      <c r="M21" s="5"/>
      <c r="N21" s="5"/>
      <c r="O21" s="5"/>
      <c r="P21" s="5"/>
    </row>
    <row r="22" spans="1:16" ht="30" hidden="1" customHeight="1" x14ac:dyDescent="0.2">
      <c r="A22" s="223" t="s">
        <v>2055</v>
      </c>
      <c r="B22" s="401" t="s">
        <v>2056</v>
      </c>
      <c r="C22" s="402"/>
      <c r="D22" s="5"/>
      <c r="E22" s="5"/>
      <c r="F22" s="5"/>
      <c r="G22" s="5"/>
      <c r="H22" s="5"/>
      <c r="I22" s="5"/>
      <c r="J22" s="5"/>
      <c r="K22" s="5"/>
      <c r="L22" s="5"/>
      <c r="M22" s="5"/>
      <c r="N22" s="5"/>
      <c r="O22" s="5"/>
      <c r="P22" s="5"/>
    </row>
    <row r="23" spans="1:16" ht="30" hidden="1" customHeight="1" x14ac:dyDescent="0.2">
      <c r="A23" s="223" t="s">
        <v>2057</v>
      </c>
      <c r="B23" s="401" t="s">
        <v>2058</v>
      </c>
      <c r="C23" s="402"/>
      <c r="D23" s="5"/>
      <c r="E23" s="5"/>
      <c r="F23" s="5"/>
      <c r="G23" s="5"/>
      <c r="H23" s="5"/>
      <c r="I23" s="5"/>
      <c r="J23" s="5"/>
      <c r="K23" s="5"/>
      <c r="L23" s="5"/>
      <c r="M23" s="5"/>
      <c r="N23" s="5"/>
      <c r="O23" s="5"/>
      <c r="P23" s="5"/>
    </row>
    <row r="24" spans="1:16" ht="30" hidden="1" customHeight="1" x14ac:dyDescent="0.2">
      <c r="A24" s="223" t="s">
        <v>2059</v>
      </c>
      <c r="B24" s="401" t="s">
        <v>2060</v>
      </c>
      <c r="C24" s="402"/>
      <c r="D24" s="5"/>
      <c r="E24" s="5"/>
      <c r="F24" s="5"/>
      <c r="G24" s="5"/>
      <c r="H24" s="5"/>
      <c r="I24" s="5"/>
      <c r="J24" s="5"/>
      <c r="K24" s="5"/>
      <c r="L24" s="5"/>
      <c r="M24" s="5"/>
      <c r="N24" s="5"/>
      <c r="O24" s="5"/>
      <c r="P24" s="5"/>
    </row>
    <row r="25" spans="1:16" ht="30" hidden="1" customHeight="1" x14ac:dyDescent="0.2">
      <c r="A25" s="223" t="s">
        <v>2061</v>
      </c>
      <c r="B25" s="401" t="s">
        <v>2062</v>
      </c>
      <c r="C25" s="402"/>
      <c r="D25" s="5"/>
      <c r="E25" s="5"/>
      <c r="F25" s="5"/>
      <c r="G25" s="5"/>
      <c r="H25" s="5"/>
      <c r="I25" s="5"/>
      <c r="J25" s="5"/>
      <c r="K25" s="5"/>
      <c r="L25" s="5"/>
      <c r="M25" s="5"/>
      <c r="N25" s="5"/>
      <c r="O25" s="5"/>
      <c r="P25" s="5"/>
    </row>
    <row r="26" spans="1:16" ht="30" hidden="1" customHeight="1" x14ac:dyDescent="0.2">
      <c r="A26" s="223" t="s">
        <v>2063</v>
      </c>
      <c r="B26" s="401" t="s">
        <v>2064</v>
      </c>
      <c r="C26" s="402"/>
      <c r="D26" s="5"/>
      <c r="E26" s="5"/>
      <c r="F26" s="5"/>
      <c r="G26" s="5"/>
      <c r="H26" s="5"/>
      <c r="I26" s="5"/>
      <c r="J26" s="5"/>
      <c r="K26" s="5"/>
      <c r="L26" s="5"/>
      <c r="M26" s="5"/>
      <c r="N26" s="5"/>
      <c r="O26" s="5"/>
      <c r="P26" s="5"/>
    </row>
    <row r="27" spans="1:16" ht="70.5" hidden="1" customHeight="1" x14ac:dyDescent="0.2">
      <c r="A27" s="223" t="s">
        <v>2065</v>
      </c>
      <c r="B27" s="401" t="s">
        <v>2066</v>
      </c>
      <c r="C27" s="402"/>
      <c r="D27" s="5"/>
      <c r="E27" s="5"/>
      <c r="F27" s="5"/>
      <c r="G27" s="5"/>
      <c r="H27" s="5"/>
      <c r="I27" s="5"/>
      <c r="J27" s="5"/>
      <c r="K27" s="5"/>
      <c r="L27" s="5"/>
      <c r="M27" s="5"/>
      <c r="N27" s="5"/>
      <c r="O27" s="5"/>
      <c r="P27" s="5"/>
    </row>
    <row r="28" spans="1:16" ht="48" hidden="1" customHeight="1" x14ac:dyDescent="0.2">
      <c r="A28" s="223" t="s">
        <v>2067</v>
      </c>
      <c r="B28" s="401" t="s">
        <v>2068</v>
      </c>
      <c r="C28" s="402"/>
      <c r="D28" s="5"/>
      <c r="E28" s="5"/>
      <c r="F28" s="5"/>
      <c r="G28" s="5"/>
      <c r="H28" s="5"/>
      <c r="I28" s="5"/>
      <c r="J28" s="5"/>
      <c r="K28" s="5"/>
      <c r="L28" s="5"/>
      <c r="M28" s="5"/>
      <c r="N28" s="5"/>
      <c r="O28" s="5"/>
      <c r="P28" s="5"/>
    </row>
    <row r="29" spans="1:16" ht="100.5" hidden="1" customHeight="1" x14ac:dyDescent="0.2">
      <c r="A29" s="223" t="s">
        <v>2069</v>
      </c>
      <c r="B29" s="401" t="s">
        <v>2070</v>
      </c>
      <c r="C29" s="402"/>
      <c r="D29" s="5"/>
      <c r="E29" s="5"/>
      <c r="F29" s="5"/>
      <c r="G29" s="5"/>
      <c r="H29" s="5"/>
      <c r="I29" s="5"/>
      <c r="J29" s="5"/>
      <c r="K29" s="5"/>
      <c r="L29" s="5"/>
      <c r="M29" s="5"/>
      <c r="N29" s="5"/>
      <c r="O29" s="5"/>
      <c r="P29" s="5"/>
    </row>
    <row r="30" spans="1:16" ht="45" hidden="1" customHeight="1" x14ac:dyDescent="0.2">
      <c r="A30" s="223" t="s">
        <v>2071</v>
      </c>
      <c r="B30" s="401" t="s">
        <v>2072</v>
      </c>
      <c r="C30" s="402"/>
      <c r="D30" s="5"/>
      <c r="E30" s="5"/>
      <c r="F30" s="5"/>
      <c r="G30" s="5"/>
      <c r="H30" s="5"/>
      <c r="I30" s="5"/>
      <c r="J30" s="5"/>
      <c r="K30" s="5"/>
      <c r="L30" s="5"/>
      <c r="M30" s="5"/>
      <c r="N30" s="5"/>
      <c r="O30" s="5"/>
      <c r="P30" s="5"/>
    </row>
    <row r="31" spans="1:16" ht="45" hidden="1" customHeight="1" x14ac:dyDescent="0.2">
      <c r="A31" s="223" t="s">
        <v>2073</v>
      </c>
      <c r="B31" s="401" t="s">
        <v>2074</v>
      </c>
      <c r="C31" s="402"/>
      <c r="D31" s="5"/>
      <c r="E31" s="5"/>
      <c r="F31" s="5"/>
      <c r="G31" s="5"/>
      <c r="H31" s="5"/>
      <c r="I31" s="5"/>
      <c r="J31" s="5"/>
      <c r="K31" s="5"/>
      <c r="L31" s="5"/>
      <c r="M31" s="5"/>
      <c r="N31" s="5"/>
      <c r="O31" s="5"/>
      <c r="P31" s="5"/>
    </row>
    <row r="32" spans="1:16" ht="45" hidden="1" customHeight="1" x14ac:dyDescent="0.2">
      <c r="A32" s="223" t="s">
        <v>2075</v>
      </c>
      <c r="B32" s="401" t="s">
        <v>2076</v>
      </c>
      <c r="C32" s="402"/>
      <c r="D32" s="5"/>
      <c r="E32" s="5"/>
      <c r="F32" s="5"/>
      <c r="G32" s="5"/>
      <c r="H32" s="5"/>
      <c r="I32" s="5"/>
      <c r="J32" s="5"/>
      <c r="K32" s="5"/>
      <c r="L32" s="5"/>
      <c r="M32" s="5"/>
      <c r="N32" s="5"/>
      <c r="O32" s="5"/>
      <c r="P32" s="5"/>
    </row>
    <row r="33" spans="1:16" ht="72" hidden="1" customHeight="1" x14ac:dyDescent="0.2">
      <c r="A33" s="223" t="s">
        <v>2077</v>
      </c>
      <c r="B33" s="401" t="s">
        <v>2078</v>
      </c>
      <c r="C33" s="402"/>
      <c r="D33" s="5"/>
      <c r="E33" s="5"/>
      <c r="F33" s="5"/>
      <c r="G33" s="5"/>
      <c r="H33" s="5"/>
      <c r="I33" s="5"/>
      <c r="J33" s="5"/>
      <c r="K33" s="5"/>
      <c r="L33" s="5"/>
      <c r="M33" s="5"/>
      <c r="N33" s="5"/>
      <c r="O33" s="5"/>
      <c r="P33" s="5"/>
    </row>
    <row r="34" spans="1:16" ht="79.5" hidden="1" customHeight="1" x14ac:dyDescent="0.2">
      <c r="A34" s="223" t="s">
        <v>2079</v>
      </c>
      <c r="B34" s="401" t="s">
        <v>2080</v>
      </c>
      <c r="C34" s="402"/>
      <c r="D34" s="5"/>
      <c r="E34" s="5"/>
      <c r="F34" s="5"/>
      <c r="G34" s="5"/>
      <c r="H34" s="5"/>
      <c r="I34" s="5"/>
      <c r="J34" s="5"/>
      <c r="K34" s="5"/>
      <c r="L34" s="5"/>
      <c r="M34" s="5"/>
      <c r="N34" s="5"/>
      <c r="O34" s="5"/>
      <c r="P34" s="5"/>
    </row>
    <row r="35" spans="1:16" ht="70.5" hidden="1" customHeight="1" x14ac:dyDescent="0.2">
      <c r="A35" s="223" t="s">
        <v>2081</v>
      </c>
      <c r="B35" s="401" t="s">
        <v>2082</v>
      </c>
      <c r="C35" s="402"/>
      <c r="D35" s="5"/>
      <c r="E35" s="5"/>
      <c r="F35" s="5"/>
      <c r="G35" s="5"/>
      <c r="H35" s="5"/>
      <c r="I35" s="5"/>
      <c r="J35" s="5"/>
      <c r="K35" s="5"/>
      <c r="L35" s="5"/>
      <c r="M35" s="5"/>
      <c r="N35" s="5"/>
      <c r="O35" s="5"/>
      <c r="P35" s="5"/>
    </row>
    <row r="36" spans="1:16" ht="45.75" hidden="1" customHeight="1" x14ac:dyDescent="0.2">
      <c r="A36" s="223" t="s">
        <v>2083</v>
      </c>
      <c r="B36" s="401" t="s">
        <v>2084</v>
      </c>
      <c r="C36" s="402"/>
      <c r="D36" s="5"/>
      <c r="E36" s="5"/>
      <c r="F36" s="5"/>
      <c r="G36" s="5"/>
      <c r="H36" s="5"/>
      <c r="I36" s="5"/>
      <c r="J36" s="5"/>
      <c r="K36" s="5"/>
      <c r="L36" s="5"/>
      <c r="M36" s="5"/>
      <c r="N36" s="5"/>
      <c r="O36" s="5"/>
      <c r="P36" s="5"/>
    </row>
    <row r="37" spans="1:16" ht="54.75" hidden="1" customHeight="1" x14ac:dyDescent="0.2">
      <c r="A37" s="223" t="s">
        <v>2085</v>
      </c>
      <c r="B37" s="401" t="s">
        <v>2086</v>
      </c>
      <c r="C37" s="402"/>
      <c r="D37" s="5"/>
      <c r="E37" s="5"/>
      <c r="F37" s="5"/>
      <c r="G37" s="5"/>
      <c r="H37" s="5"/>
      <c r="I37" s="5"/>
      <c r="J37" s="5"/>
      <c r="K37" s="5"/>
      <c r="L37" s="5"/>
      <c r="M37" s="5"/>
      <c r="N37" s="5"/>
      <c r="O37" s="5"/>
      <c r="P37" s="5"/>
    </row>
    <row r="38" spans="1:16" ht="37.5" hidden="1" customHeight="1" x14ac:dyDescent="0.2">
      <c r="A38" s="223" t="s">
        <v>2087</v>
      </c>
      <c r="B38" s="401" t="s">
        <v>2088</v>
      </c>
      <c r="C38" s="402"/>
      <c r="D38" s="5"/>
      <c r="E38" s="5"/>
      <c r="F38" s="5"/>
      <c r="G38" s="5"/>
      <c r="H38" s="5"/>
      <c r="I38" s="5"/>
      <c r="J38" s="5"/>
      <c r="K38" s="5"/>
      <c r="L38" s="5"/>
      <c r="M38" s="5"/>
      <c r="N38" s="5"/>
      <c r="O38" s="5"/>
      <c r="P38" s="5"/>
    </row>
    <row r="39" spans="1:16" ht="61.5" hidden="1" customHeight="1" x14ac:dyDescent="0.2">
      <c r="A39" s="223" t="s">
        <v>2089</v>
      </c>
      <c r="B39" s="401" t="s">
        <v>2090</v>
      </c>
      <c r="C39" s="402"/>
      <c r="D39" s="5"/>
      <c r="E39" s="5"/>
      <c r="F39" s="5"/>
      <c r="G39" s="5"/>
      <c r="H39" s="5"/>
      <c r="I39" s="5"/>
      <c r="J39" s="5"/>
      <c r="K39" s="5"/>
      <c r="L39" s="5"/>
      <c r="M39" s="5"/>
      <c r="N39" s="5"/>
      <c r="O39" s="5"/>
      <c r="P39" s="5"/>
    </row>
    <row r="40" spans="1:16" ht="53.25" hidden="1" customHeight="1" x14ac:dyDescent="0.2">
      <c r="A40" s="223" t="s">
        <v>2091</v>
      </c>
      <c r="B40" s="401" t="s">
        <v>2092</v>
      </c>
      <c r="C40" s="402"/>
      <c r="D40" s="5"/>
      <c r="E40" s="5"/>
      <c r="F40" s="5"/>
      <c r="G40" s="5"/>
      <c r="H40" s="5"/>
      <c r="I40" s="5"/>
      <c r="J40" s="5"/>
      <c r="K40" s="5"/>
      <c r="L40" s="5"/>
      <c r="M40" s="5"/>
      <c r="N40" s="5"/>
      <c r="O40" s="5"/>
      <c r="P40" s="5"/>
    </row>
    <row r="41" spans="1:16" ht="73.5" hidden="1" customHeight="1" x14ac:dyDescent="0.2">
      <c r="A41" s="223" t="s">
        <v>2093</v>
      </c>
      <c r="B41" s="401" t="s">
        <v>2094</v>
      </c>
      <c r="C41" s="402"/>
      <c r="D41" s="5"/>
      <c r="E41" s="5"/>
      <c r="F41" s="5"/>
      <c r="G41" s="5"/>
      <c r="H41" s="5"/>
      <c r="I41" s="5"/>
      <c r="J41" s="5"/>
      <c r="K41" s="5"/>
      <c r="L41" s="5"/>
      <c r="M41" s="5"/>
      <c r="N41" s="5"/>
      <c r="O41" s="5"/>
      <c r="P41" s="5"/>
    </row>
    <row r="42" spans="1:16" ht="57.75" hidden="1" customHeight="1" x14ac:dyDescent="0.2">
      <c r="A42" s="223" t="s">
        <v>2095</v>
      </c>
      <c r="B42" s="401" t="s">
        <v>2096</v>
      </c>
      <c r="C42" s="402"/>
      <c r="D42" s="5"/>
      <c r="E42" s="5"/>
      <c r="F42" s="5"/>
      <c r="G42" s="5"/>
      <c r="H42" s="5"/>
      <c r="I42" s="5"/>
      <c r="J42" s="5"/>
      <c r="K42" s="5"/>
      <c r="L42" s="5"/>
      <c r="M42" s="5"/>
      <c r="N42" s="5"/>
      <c r="O42" s="5"/>
      <c r="P42" s="5"/>
    </row>
    <row r="43" spans="1:16" ht="84" hidden="1" customHeight="1" x14ac:dyDescent="0.2">
      <c r="A43" s="223" t="s">
        <v>2097</v>
      </c>
      <c r="B43" s="401" t="s">
        <v>2098</v>
      </c>
      <c r="C43" s="402"/>
      <c r="D43" s="5"/>
      <c r="E43" s="5"/>
      <c r="F43" s="5"/>
      <c r="G43" s="5"/>
      <c r="H43" s="5"/>
      <c r="I43" s="5"/>
      <c r="J43" s="5"/>
      <c r="K43" s="5"/>
      <c r="L43" s="5"/>
      <c r="M43" s="5"/>
      <c r="N43" s="5"/>
      <c r="O43" s="5"/>
      <c r="P43" s="5"/>
    </row>
    <row r="44" spans="1:16" ht="48" hidden="1" customHeight="1" x14ac:dyDescent="0.2">
      <c r="A44" s="223" t="s">
        <v>2099</v>
      </c>
      <c r="B44" s="401" t="s">
        <v>2100</v>
      </c>
      <c r="C44" s="402"/>
      <c r="D44" s="5"/>
      <c r="E44" s="5"/>
      <c r="F44" s="5"/>
      <c r="G44" s="5"/>
      <c r="H44" s="5"/>
      <c r="I44" s="5"/>
      <c r="J44" s="5"/>
      <c r="K44" s="5"/>
      <c r="L44" s="5"/>
      <c r="M44" s="5"/>
      <c r="N44" s="5"/>
      <c r="O44" s="5"/>
      <c r="P44" s="5"/>
    </row>
    <row r="45" spans="1:16" ht="57" hidden="1" customHeight="1" x14ac:dyDescent="0.2">
      <c r="A45" s="223" t="s">
        <v>2101</v>
      </c>
      <c r="B45" s="401" t="s">
        <v>2102</v>
      </c>
      <c r="C45" s="402"/>
      <c r="D45" s="5"/>
      <c r="E45" s="5"/>
      <c r="F45" s="5"/>
      <c r="G45" s="5"/>
      <c r="H45" s="5"/>
      <c r="I45" s="5"/>
      <c r="J45" s="5"/>
      <c r="K45" s="5"/>
      <c r="L45" s="5"/>
      <c r="M45" s="5"/>
      <c r="N45" s="5"/>
      <c r="O45" s="5"/>
      <c r="P45" s="5"/>
    </row>
    <row r="46" spans="1:16" ht="73.5" hidden="1" customHeight="1" x14ac:dyDescent="0.2">
      <c r="A46" s="223" t="s">
        <v>2103</v>
      </c>
      <c r="B46" s="406" t="s">
        <v>2104</v>
      </c>
      <c r="C46" s="402"/>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401" t="s">
        <v>2114</v>
      </c>
      <c r="C51" s="402"/>
      <c r="D51" s="5"/>
      <c r="E51" s="5"/>
      <c r="F51" s="5"/>
      <c r="G51" s="5"/>
      <c r="H51" s="5"/>
      <c r="I51" s="5"/>
      <c r="J51" s="5"/>
      <c r="K51" s="5"/>
      <c r="L51" s="5"/>
      <c r="M51" s="5"/>
      <c r="N51" s="5"/>
      <c r="O51" s="5"/>
      <c r="P51" s="5"/>
    </row>
    <row r="52" spans="1:16" ht="31.5" customHeight="1" x14ac:dyDescent="0.2">
      <c r="A52" s="224" t="s">
        <v>2115</v>
      </c>
      <c r="B52" s="401" t="s">
        <v>2116</v>
      </c>
      <c r="C52" s="402"/>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399" t="s">
        <v>2128</v>
      </c>
      <c r="C58" s="400"/>
      <c r="D58" s="5"/>
      <c r="E58" s="5"/>
      <c r="F58" s="5"/>
      <c r="G58" s="5"/>
      <c r="H58" s="5"/>
      <c r="I58" s="5"/>
      <c r="J58" s="5"/>
      <c r="K58" s="5"/>
      <c r="L58" s="5"/>
      <c r="M58" s="5"/>
      <c r="N58" s="5"/>
      <c r="O58" s="5"/>
      <c r="P58" s="5"/>
    </row>
    <row r="59" spans="1:16" ht="46.5" customHeight="1" x14ac:dyDescent="0.2">
      <c r="A59" s="302" t="s">
        <v>2129</v>
      </c>
      <c r="B59" s="414" t="s">
        <v>2130</v>
      </c>
      <c r="C59" s="41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5" t="s">
        <v>1970</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7" t="s">
        <v>1972</v>
      </c>
      <c r="B4" s="368"/>
      <c r="C4" s="368"/>
      <c r="D4" s="368"/>
      <c r="E4" s="368"/>
      <c r="F4" s="368"/>
      <c r="G4" s="368"/>
      <c r="H4" s="368"/>
      <c r="I4" s="36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36389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5" t="s">
        <v>1976</v>
      </c>
      <c r="F7" s="369" t="s">
        <v>1977</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5"/>
      <c r="F8" s="349" t="s">
        <v>1980</v>
      </c>
      <c r="G8" s="35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5"/>
      <c r="F9" s="363" t="s">
        <v>1981</v>
      </c>
      <c r="G9" s="36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5"/>
      <c r="F10" s="349" t="s">
        <v>1982</v>
      </c>
      <c r="G10" s="35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5"/>
      <c r="F11" s="361" t="s">
        <v>1983</v>
      </c>
      <c r="G11" s="36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5"/>
      <c r="F12" s="359" t="s">
        <v>1984</v>
      </c>
      <c r="G12" s="360"/>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5"/>
      <c r="F13" s="332" t="s">
        <v>1988</v>
      </c>
      <c r="G13" s="333"/>
      <c r="H13" s="33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39" t="str">
        <f>'PR-RAS'!B6</f>
        <v>PRIHODI POSLOVANJA (šifre 61+62+63+64+65+66+67+68)</v>
      </c>
      <c r="C17" s="340"/>
      <c r="D17" s="340"/>
      <c r="E17" s="340"/>
      <c r="F17" s="341"/>
      <c r="G17" s="28" t="str">
        <f>'PR-RAS'!C6</f>
        <v>6</v>
      </c>
      <c r="H17" s="275">
        <f>'PR-RAS'!D6</f>
        <v>203150296.59999999</v>
      </c>
      <c r="I17" s="275">
        <f>'PR-RAS'!E6</f>
        <v>220075543.04000002</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5">
        <f>'PR-RAS'!D152</f>
        <v>176930763.93000001</v>
      </c>
      <c r="I18" s="275">
        <f>'PR-RAS'!E152</f>
        <v>204626027.89999998</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5">
        <f>'PR-RAS'!D649</f>
        <v>29465270.220000014</v>
      </c>
      <c r="I19" s="275">
        <f>'PR-RAS'!E649</f>
        <v>24326190.100000035</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6" t="s">
        <v>8</v>
      </c>
      <c r="C21" s="337"/>
      <c r="D21" s="337"/>
      <c r="E21" s="337"/>
      <c r="F21" s="338"/>
      <c r="G21" s="201" t="s">
        <v>9</v>
      </c>
      <c r="H21" s="265" t="s">
        <v>1990</v>
      </c>
      <c r="I21" s="266" t="s">
        <v>1991</v>
      </c>
      <c r="J21" s="5"/>
      <c r="K21" s="5"/>
      <c r="L21" s="5"/>
      <c r="M21" s="5"/>
      <c r="N21" s="5"/>
      <c r="O21" s="5"/>
      <c r="P21" s="5"/>
      <c r="Q21" s="5"/>
      <c r="R21" s="5"/>
      <c r="S21" s="5"/>
      <c r="T21" s="5"/>
      <c r="U21" s="5"/>
      <c r="V21" s="5"/>
      <c r="W21" s="5"/>
    </row>
    <row r="22" spans="1:23" ht="12.75" customHeight="1" x14ac:dyDescent="0.2">
      <c r="A22" s="356" t="s">
        <v>1980</v>
      </c>
      <c r="B22" s="339" t="str">
        <f>BILANCA!B7</f>
        <v>Nefinancijska imovina (šifre 01+02+03+04+05+06)</v>
      </c>
      <c r="C22" s="340"/>
      <c r="D22" s="340"/>
      <c r="E22" s="340"/>
      <c r="F22" s="341"/>
      <c r="G22" s="126" t="str">
        <f>BILANCA!C7</f>
        <v>B002</v>
      </c>
      <c r="H22" s="275">
        <f>BILANCA!D7</f>
        <v>174989514.35999998</v>
      </c>
      <c r="I22" s="275">
        <f>BILANCA!E7</f>
        <v>186226184.61000001</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5">
        <f>BILANCA!D69</f>
        <v>88879271.229999989</v>
      </c>
      <c r="I23" s="275">
        <f>BILANCA!E69</f>
        <v>98182892.960000008</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5">
        <f>BILANCA!D177</f>
        <v>40642167.07</v>
      </c>
      <c r="I24" s="275">
        <f>BILANCA!E177</f>
        <v>53069863.309999995</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5">
        <f>BILANCA!D251</f>
        <v>223226618.52000001</v>
      </c>
      <c r="I25" s="275">
        <f>BILANCA!E251</f>
        <v>231339214.25999999</v>
      </c>
      <c r="J25" s="5"/>
      <c r="K25" s="5"/>
      <c r="L25" s="5"/>
      <c r="M25" s="5"/>
      <c r="N25" s="5"/>
      <c r="O25" s="5"/>
      <c r="P25" s="5"/>
      <c r="Q25" s="5"/>
      <c r="R25" s="5"/>
      <c r="S25" s="5"/>
      <c r="T25" s="5"/>
      <c r="U25" s="5"/>
      <c r="V25" s="5"/>
      <c r="W25" s="5"/>
    </row>
    <row r="26" spans="1:23" ht="48" x14ac:dyDescent="0.2">
      <c r="A26" s="200" t="s">
        <v>1989</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1992</v>
      </c>
      <c r="B27" s="339" t="str">
        <f>'RAS-funkcijski'!B5</f>
        <v>Opće javne usluge (šifre 011+012+013+014 do 018)</v>
      </c>
      <c r="C27" s="340"/>
      <c r="D27" s="340"/>
      <c r="E27" s="340"/>
      <c r="F27" s="341"/>
      <c r="G27" s="126" t="str">
        <f>'RAS-funkcijski'!C5</f>
        <v>01</v>
      </c>
      <c r="H27" s="275">
        <f>'RAS-funkcijski'!D5</f>
        <v>15735896.16</v>
      </c>
      <c r="I27" s="275">
        <f>'RAS-funkcijski'!E5</f>
        <v>23613092.66</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5">
        <f>'RAS-funkcijski'!D35</f>
        <v>6818626.54</v>
      </c>
      <c r="I28" s="275">
        <f>'RAS-funkcijski'!E35</f>
        <v>6968397.9500000002</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5">
        <f>'RAS-funkcijski'!D88</f>
        <v>333911.62</v>
      </c>
      <c r="I29" s="275">
        <f>'RAS-funkcijski'!E88</f>
        <v>578459.04</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5">
        <f>'RAS-funkcijski'!D114</f>
        <v>79532587.390000001</v>
      </c>
      <c r="I30" s="275">
        <f>'RAS-funkcijski'!E114</f>
        <v>97535202.859999999</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5">
        <f>'RAS-funkcijski'!D141</f>
        <v>194256496.56999999</v>
      </c>
      <c r="I31" s="275">
        <f>'RAS-funkcijski'!E141</f>
        <v>229569357.24000001</v>
      </c>
      <c r="J31" s="5"/>
      <c r="K31" s="5"/>
      <c r="L31" s="5"/>
      <c r="M31" s="5"/>
      <c r="N31" s="5"/>
      <c r="O31" s="5"/>
      <c r="P31" s="5"/>
      <c r="Q31" s="5"/>
      <c r="R31" s="5"/>
      <c r="S31" s="5"/>
      <c r="T31" s="5"/>
      <c r="U31" s="5"/>
      <c r="V31" s="5"/>
      <c r="W31" s="5"/>
    </row>
    <row r="32" spans="1:23" ht="29.25" customHeight="1" x14ac:dyDescent="0.2">
      <c r="A32" s="200" t="s">
        <v>1989</v>
      </c>
      <c r="B32" s="336" t="s">
        <v>8</v>
      </c>
      <c r="C32" s="337"/>
      <c r="D32" s="337"/>
      <c r="E32" s="337"/>
      <c r="F32" s="338"/>
      <c r="G32" s="201" t="s">
        <v>9</v>
      </c>
      <c r="H32" s="265" t="s">
        <v>1993</v>
      </c>
      <c r="I32" s="266" t="s">
        <v>1994</v>
      </c>
      <c r="J32" s="5"/>
      <c r="K32" s="5"/>
      <c r="L32" s="5"/>
      <c r="M32" s="5"/>
      <c r="N32" s="5"/>
      <c r="O32" s="5"/>
      <c r="P32" s="5"/>
      <c r="Q32" s="5"/>
      <c r="R32" s="5"/>
      <c r="S32" s="5"/>
      <c r="T32" s="5"/>
      <c r="U32" s="5"/>
      <c r="V32" s="5"/>
      <c r="W32" s="5"/>
    </row>
    <row r="33" spans="1:23" ht="12.75" customHeight="1" x14ac:dyDescent="0.2">
      <c r="A33" s="356" t="s">
        <v>1982</v>
      </c>
      <c r="B33" s="353" t="str">
        <f>'P-VRIO'!B5</f>
        <v>Promjene u vrijednosti i obujmu imovine (šifre 91511+91512)</v>
      </c>
      <c r="C33" s="340"/>
      <c r="D33" s="340"/>
      <c r="E33" s="340"/>
      <c r="F33" s="341"/>
      <c r="G33" s="126" t="str">
        <f>'P-VRIO'!C5</f>
        <v>9151</v>
      </c>
      <c r="H33" s="275">
        <f>'P-VRIO'!D5</f>
        <v>948717.48000000021</v>
      </c>
      <c r="I33" s="275">
        <f>'P-VRIO'!E5</f>
        <v>3021036.2800000003</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5">
        <f>'P-VRIO'!D22</f>
        <v>5799.02</v>
      </c>
      <c r="I34" s="275">
        <f>'P-VRIO'!E22</f>
        <v>822990.49</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5">
        <f>'P-VRIO'!D38</f>
        <v>6763.12</v>
      </c>
      <c r="I35" s="275">
        <f>'P-VRIO'!E38</f>
        <v>3764.2</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5">
        <f>'P-VRIO'!D44</f>
        <v>6763.12</v>
      </c>
      <c r="I36" s="275">
        <f>'P-VRIO'!E44</f>
        <v>0</v>
      </c>
      <c r="J36" s="5"/>
      <c r="K36" s="5"/>
      <c r="L36" s="5"/>
      <c r="M36" s="5"/>
      <c r="N36" s="5"/>
      <c r="O36" s="5"/>
      <c r="P36" s="5"/>
      <c r="Q36" s="5"/>
      <c r="R36" s="5"/>
      <c r="S36" s="5"/>
      <c r="T36" s="5"/>
      <c r="U36" s="5"/>
      <c r="V36" s="5"/>
      <c r="W36" s="5"/>
    </row>
    <row r="37" spans="1:23" ht="36" x14ac:dyDescent="0.2">
      <c r="A37" s="200" t="s">
        <v>1989</v>
      </c>
      <c r="B37" s="336" t="s">
        <v>8</v>
      </c>
      <c r="C37" s="337"/>
      <c r="D37" s="337"/>
      <c r="E37" s="337"/>
      <c r="F37" s="338"/>
      <c r="G37" s="201" t="s">
        <v>9</v>
      </c>
      <c r="H37" s="265" t="s">
        <v>1990</v>
      </c>
      <c r="I37" s="266" t="s">
        <v>1951</v>
      </c>
      <c r="J37" s="5"/>
      <c r="K37" s="5"/>
      <c r="L37" s="5"/>
      <c r="M37" s="5"/>
      <c r="N37" s="5"/>
      <c r="O37" s="5"/>
      <c r="P37" s="5"/>
      <c r="Q37" s="5"/>
      <c r="R37" s="5"/>
      <c r="S37" s="5"/>
      <c r="T37" s="5"/>
      <c r="U37" s="5"/>
      <c r="V37" s="5"/>
      <c r="W37" s="5"/>
    </row>
    <row r="38" spans="1:23" ht="12.75" customHeight="1" x14ac:dyDescent="0.2">
      <c r="A38" s="356" t="s">
        <v>1983</v>
      </c>
      <c r="B38" s="339" t="str">
        <f>OBVEZE!B5</f>
        <v>Stanje obveza 1. siječnja (=stanju obveza iz Izvještaja o obvezama na 31. prosinca prethodne godine)</v>
      </c>
      <c r="C38" s="340"/>
      <c r="D38" s="340"/>
      <c r="E38" s="340"/>
      <c r="F38" s="341"/>
      <c r="G38" s="126" t="str">
        <f>OBVEZE!C5</f>
        <v>V001</v>
      </c>
      <c r="H38" s="275">
        <f>OBVEZE!D5</f>
        <v>40613183.329999998</v>
      </c>
      <c r="I38" s="275" t="s">
        <v>1995</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5" t="s">
        <v>1995</v>
      </c>
      <c r="I39" s="275">
        <f>OBVEZE!D44</f>
        <v>53063860.210000008</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5" t="s">
        <v>1995</v>
      </c>
      <c r="I40" s="275">
        <f>OBVEZE!D45</f>
        <v>3620466.06</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6" t="s">
        <v>1995</v>
      </c>
      <c r="I41" s="276">
        <f>OBVEZE!D104</f>
        <v>49443394.149999999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1996</v>
      </c>
      <c r="F44" s="351"/>
      <c r="G44" s="229"/>
      <c r="H44" s="352" t="s">
        <v>1997</v>
      </c>
      <c r="I44" s="352"/>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119" priority="3" operator="equal">
      <formula>"DA"</formula>
    </cfRule>
  </conditionalFormatting>
  <conditionalFormatting sqref="I7:I12">
    <cfRule type="cellIs" dxfId="118" priority="2" operator="notEqual">
      <formula>"Nema"</formula>
    </cfRule>
  </conditionalFormatting>
  <conditionalFormatting sqref="I13">
    <cfRule type="cellIs" dxfId="11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0"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7" t="s">
        <v>14</v>
      </c>
      <c r="B5" s="378"/>
      <c r="C5" s="166"/>
      <c r="D5" s="52"/>
      <c r="E5" s="52"/>
      <c r="F5" s="44"/>
    </row>
    <row r="6" spans="1:24" ht="12.75" customHeight="1" x14ac:dyDescent="0.2">
      <c r="A6" s="63">
        <v>6</v>
      </c>
      <c r="B6" s="220" t="s">
        <v>15</v>
      </c>
      <c r="C6" s="247" t="s">
        <v>16</v>
      </c>
      <c r="D6" s="60">
        <f>D7+D43+D49+D82+D106+D125+D134+D140</f>
        <v>203150296.59999999</v>
      </c>
      <c r="E6" s="60">
        <f>E7+E43+E49+E82+E106+E125+E134+E140</f>
        <v>220075543.04000002</v>
      </c>
      <c r="F6" s="45">
        <f t="shared" ref="F6:F132" si="0">IF(D6&lt;&gt;0,IF(E6/D6&gt;=100,"&gt;&gt;100",E6/D6*100),"-")</f>
        <v>108.33139144922126</v>
      </c>
    </row>
    <row r="7" spans="1:24" ht="12.75" customHeight="1" x14ac:dyDescent="0.2">
      <c r="A7" s="63">
        <v>61</v>
      </c>
      <c r="B7" s="220" t="s">
        <v>17</v>
      </c>
      <c r="C7" s="247" t="s">
        <v>18</v>
      </c>
      <c r="D7" s="60">
        <f>D8+D17+D23+D29+D36+D39</f>
        <v>46581601.369999997</v>
      </c>
      <c r="E7" s="60">
        <f>E8+E17+E23+E29+E36+E39</f>
        <v>57779559.25</v>
      </c>
      <c r="F7" s="45">
        <f t="shared" si="0"/>
        <v>124.03944379467349</v>
      </c>
    </row>
    <row r="8" spans="1:24" ht="12.75" customHeight="1" x14ac:dyDescent="0.2">
      <c r="A8" s="63">
        <v>611</v>
      </c>
      <c r="B8" s="220" t="s">
        <v>19</v>
      </c>
      <c r="C8" s="247" t="s">
        <v>20</v>
      </c>
      <c r="D8" s="60">
        <f>SUM(D9:D14)-D15-D16</f>
        <v>43160149.939999998</v>
      </c>
      <c r="E8" s="60">
        <f>SUM(E9:E14)-E15-E16</f>
        <v>51508001.18</v>
      </c>
      <c r="F8" s="45">
        <f t="shared" si="0"/>
        <v>119.34157145330808</v>
      </c>
    </row>
    <row r="9" spans="1:24" ht="12.75" customHeight="1" x14ac:dyDescent="0.2">
      <c r="A9" s="63">
        <v>6111</v>
      </c>
      <c r="B9" s="65" t="s">
        <v>21</v>
      </c>
      <c r="C9" s="247" t="s">
        <v>22</v>
      </c>
      <c r="D9" s="327">
        <v>34414420.280000001</v>
      </c>
      <c r="E9" s="194">
        <v>40462034.219999999</v>
      </c>
      <c r="F9" s="45">
        <f t="shared" si="0"/>
        <v>117.57290662110785</v>
      </c>
    </row>
    <row r="10" spans="1:24" ht="12.75" customHeight="1" x14ac:dyDescent="0.2">
      <c r="A10" s="63">
        <v>6112</v>
      </c>
      <c r="B10" s="65" t="s">
        <v>23</v>
      </c>
      <c r="C10" s="247" t="s">
        <v>24</v>
      </c>
      <c r="D10" s="327">
        <v>3831730.94</v>
      </c>
      <c r="E10" s="194">
        <v>4178711.2</v>
      </c>
      <c r="F10" s="45">
        <f t="shared" si="0"/>
        <v>109.05544427396565</v>
      </c>
    </row>
    <row r="11" spans="1:24" ht="12.75" customHeight="1" x14ac:dyDescent="0.2">
      <c r="A11" s="63">
        <v>6113</v>
      </c>
      <c r="B11" s="65" t="s">
        <v>25</v>
      </c>
      <c r="C11" s="247" t="s">
        <v>26</v>
      </c>
      <c r="D11" s="327">
        <v>2603821.21</v>
      </c>
      <c r="E11" s="194">
        <v>3950211.83</v>
      </c>
      <c r="F11" s="45">
        <f t="shared" si="0"/>
        <v>151.70825918573726</v>
      </c>
    </row>
    <row r="12" spans="1:24" ht="12.75" customHeight="1" x14ac:dyDescent="0.2">
      <c r="A12" s="63">
        <v>6114</v>
      </c>
      <c r="B12" s="65" t="s">
        <v>27</v>
      </c>
      <c r="C12" s="247" t="s">
        <v>28</v>
      </c>
      <c r="D12" s="327">
        <v>4177489.37</v>
      </c>
      <c r="E12" s="194">
        <v>5792393.2199999997</v>
      </c>
      <c r="F12" s="45">
        <f t="shared" si="0"/>
        <v>138.65728208902658</v>
      </c>
    </row>
    <row r="13" spans="1:24" ht="12.75" customHeight="1" x14ac:dyDescent="0.2">
      <c r="A13" s="63">
        <v>6115</v>
      </c>
      <c r="B13" s="65" t="s">
        <v>29</v>
      </c>
      <c r="C13" s="247" t="s">
        <v>30</v>
      </c>
      <c r="D13" s="327">
        <v>2084019.05</v>
      </c>
      <c r="E13" s="194">
        <v>2118737.77</v>
      </c>
      <c r="F13" s="45">
        <f t="shared" si="0"/>
        <v>101.66595022247998</v>
      </c>
    </row>
    <row r="14" spans="1:24" ht="12.75" customHeight="1" x14ac:dyDescent="0.2">
      <c r="A14" s="63">
        <v>6116</v>
      </c>
      <c r="B14" s="65" t="s">
        <v>31</v>
      </c>
      <c r="C14" s="247" t="s">
        <v>32</v>
      </c>
      <c r="D14" s="327">
        <v>214540.63</v>
      </c>
      <c r="E14" s="194">
        <v>87071.05</v>
      </c>
      <c r="F14" s="45">
        <f t="shared" si="0"/>
        <v>40.584876626865501</v>
      </c>
    </row>
    <row r="15" spans="1:24" ht="12.75" customHeight="1" x14ac:dyDescent="0.2">
      <c r="A15" s="63">
        <v>6117</v>
      </c>
      <c r="B15" s="220" t="s">
        <v>33</v>
      </c>
      <c r="C15" s="247" t="s">
        <v>34</v>
      </c>
      <c r="D15" s="327">
        <v>4165871.54</v>
      </c>
      <c r="E15" s="194">
        <v>5081158.1100000003</v>
      </c>
      <c r="F15" s="45">
        <f t="shared" si="0"/>
        <v>121.97107042815824</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286086.83</v>
      </c>
      <c r="E23" s="60">
        <f t="shared" si="2"/>
        <v>2748079.4800000004</v>
      </c>
      <c r="F23" s="45">
        <f t="shared" si="0"/>
        <v>960.575319038629</v>
      </c>
    </row>
    <row r="24" spans="1:6" ht="12.75" customHeight="1" x14ac:dyDescent="0.2">
      <c r="A24" s="63">
        <v>6131</v>
      </c>
      <c r="B24" s="65" t="s">
        <v>51</v>
      </c>
      <c r="C24" s="247" t="s">
        <v>52</v>
      </c>
      <c r="D24" s="194">
        <v>0</v>
      </c>
      <c r="E24" s="194">
        <v>2589241.7400000002</v>
      </c>
      <c r="F24" s="45" t="str">
        <f t="shared" si="0"/>
        <v>-</v>
      </c>
    </row>
    <row r="25" spans="1:6" ht="12.75" customHeight="1" x14ac:dyDescent="0.2">
      <c r="A25" s="63">
        <v>6132</v>
      </c>
      <c r="B25" s="64" t="s">
        <v>53</v>
      </c>
      <c r="C25" s="247" t="s">
        <v>54</v>
      </c>
      <c r="D25" s="327">
        <v>286086.83</v>
      </c>
      <c r="E25" s="194">
        <v>158837.74</v>
      </c>
      <c r="F25" s="45">
        <f t="shared" si="0"/>
        <v>55.520815131545895</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3135364.5999999996</v>
      </c>
      <c r="E29" s="60">
        <f>SUM(E30:E35)</f>
        <v>3523478.59</v>
      </c>
      <c r="F29" s="45">
        <f t="shared" si="0"/>
        <v>112.37859195067776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3110996.76</v>
      </c>
      <c r="E33" s="194">
        <v>3496106.69</v>
      </c>
      <c r="F33" s="45">
        <f t="shared" si="0"/>
        <v>112.37898846284881</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24367.84</v>
      </c>
      <c r="E35" s="194">
        <v>27371.9</v>
      </c>
      <c r="F35" s="45">
        <f t="shared" si="0"/>
        <v>112.32796998010492</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80402937.520000011</v>
      </c>
      <c r="E49" s="60">
        <f>E50+E53+E58+E61+E64+E68+E71+E74+E77</f>
        <v>83009013.429999992</v>
      </c>
      <c r="F49" s="45">
        <f t="shared" si="0"/>
        <v>103.2412695237058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1216644.8499999999</v>
      </c>
      <c r="E53" s="60">
        <f t="shared" si="8"/>
        <v>537575.05999999994</v>
      </c>
      <c r="F53" s="45">
        <f t="shared" si="0"/>
        <v>44.185043811265054</v>
      </c>
    </row>
    <row r="54" spans="1:6" ht="12.75" customHeight="1" x14ac:dyDescent="0.2">
      <c r="A54" s="63">
        <v>6321</v>
      </c>
      <c r="B54" s="65" t="s">
        <v>111</v>
      </c>
      <c r="C54" s="247" t="s">
        <v>112</v>
      </c>
      <c r="D54" s="327">
        <v>94743.4</v>
      </c>
      <c r="E54" s="194">
        <v>111722.58</v>
      </c>
      <c r="F54" s="45">
        <f t="shared" si="0"/>
        <v>117.92122723060395</v>
      </c>
    </row>
    <row r="55" spans="1:6" ht="12.75" customHeight="1" x14ac:dyDescent="0.2">
      <c r="A55" s="63">
        <v>6322</v>
      </c>
      <c r="B55" s="65" t="s">
        <v>113</v>
      </c>
      <c r="C55" s="247" t="s">
        <v>114</v>
      </c>
      <c r="D55" s="327">
        <v>0</v>
      </c>
      <c r="E55" s="194">
        <v>0</v>
      </c>
      <c r="F55" s="45" t="str">
        <f t="shared" si="0"/>
        <v>-</v>
      </c>
    </row>
    <row r="56" spans="1:6" ht="12.75" customHeight="1" x14ac:dyDescent="0.2">
      <c r="A56" s="63">
        <v>6323</v>
      </c>
      <c r="B56" s="65" t="s">
        <v>115</v>
      </c>
      <c r="C56" s="247" t="s">
        <v>116</v>
      </c>
      <c r="D56" s="327">
        <v>1121901.45</v>
      </c>
      <c r="E56" s="194">
        <v>412604.13</v>
      </c>
      <c r="F56" s="45">
        <f t="shared" si="0"/>
        <v>36.777216929347937</v>
      </c>
    </row>
    <row r="57" spans="1:6" ht="12.75" customHeight="1" x14ac:dyDescent="0.2">
      <c r="A57" s="63">
        <v>6324</v>
      </c>
      <c r="B57" s="65" t="s">
        <v>117</v>
      </c>
      <c r="C57" s="247" t="s">
        <v>118</v>
      </c>
      <c r="D57" s="327">
        <v>0</v>
      </c>
      <c r="E57" s="194">
        <v>13248.35</v>
      </c>
      <c r="F57" s="45" t="str">
        <f t="shared" si="0"/>
        <v>-</v>
      </c>
    </row>
    <row r="58" spans="1:6" ht="24" x14ac:dyDescent="0.2">
      <c r="A58" s="63">
        <v>633</v>
      </c>
      <c r="B58" s="65" t="s">
        <v>119</v>
      </c>
      <c r="C58" s="247" t="s">
        <v>120</v>
      </c>
      <c r="D58" s="60">
        <f t="shared" ref="D58:E58" si="9">SUM(D59:D60)</f>
        <v>6705702.2199999997</v>
      </c>
      <c r="E58" s="60">
        <f t="shared" si="9"/>
        <v>6734942.7000000002</v>
      </c>
      <c r="F58" s="45">
        <f t="shared" si="0"/>
        <v>100.43605395886487</v>
      </c>
    </row>
    <row r="59" spans="1:6" ht="24" x14ac:dyDescent="0.2">
      <c r="A59" s="63">
        <v>6331</v>
      </c>
      <c r="B59" s="65" t="s">
        <v>121</v>
      </c>
      <c r="C59" s="247" t="s">
        <v>122</v>
      </c>
      <c r="D59" s="327">
        <v>6371202.2199999997</v>
      </c>
      <c r="E59" s="194">
        <v>6564810.2999999998</v>
      </c>
      <c r="F59" s="45">
        <f t="shared" si="0"/>
        <v>103.03879979499379</v>
      </c>
    </row>
    <row r="60" spans="1:6" ht="24" x14ac:dyDescent="0.2">
      <c r="A60" s="63">
        <v>6332</v>
      </c>
      <c r="B60" s="65" t="s">
        <v>123</v>
      </c>
      <c r="C60" s="247" t="s">
        <v>124</v>
      </c>
      <c r="D60" s="327">
        <v>334500</v>
      </c>
      <c r="E60" s="194">
        <v>170132.4</v>
      </c>
      <c r="F60" s="45">
        <f t="shared" si="0"/>
        <v>50.861704035874432</v>
      </c>
    </row>
    <row r="61" spans="1:6" ht="12.75" customHeight="1" x14ac:dyDescent="0.2">
      <c r="A61" s="63">
        <v>634</v>
      </c>
      <c r="B61" s="65" t="s">
        <v>125</v>
      </c>
      <c r="C61" s="247" t="s">
        <v>126</v>
      </c>
      <c r="D61" s="60">
        <f t="shared" ref="D61:E61" si="10">SUM(D62:D63)</f>
        <v>1627963.96</v>
      </c>
      <c r="E61" s="60">
        <f t="shared" si="10"/>
        <v>190696.76</v>
      </c>
      <c r="F61" s="45">
        <f t="shared" si="0"/>
        <v>11.713819512318935</v>
      </c>
    </row>
    <row r="62" spans="1:6" ht="12.75" customHeight="1" x14ac:dyDescent="0.2">
      <c r="A62" s="63">
        <v>6341</v>
      </c>
      <c r="B62" s="65" t="s">
        <v>127</v>
      </c>
      <c r="C62" s="247" t="s">
        <v>128</v>
      </c>
      <c r="D62" s="327">
        <v>639759.23</v>
      </c>
      <c r="E62" s="194">
        <v>190696.76</v>
      </c>
      <c r="F62" s="45">
        <f t="shared" si="0"/>
        <v>29.80758245566852</v>
      </c>
    </row>
    <row r="63" spans="1:6" ht="12.75" customHeight="1" x14ac:dyDescent="0.2">
      <c r="A63" s="63">
        <v>6342</v>
      </c>
      <c r="B63" s="65" t="s">
        <v>129</v>
      </c>
      <c r="C63" s="247" t="s">
        <v>130</v>
      </c>
      <c r="D63" s="327">
        <v>988204.73</v>
      </c>
      <c r="E63" s="194">
        <v>0</v>
      </c>
      <c r="F63" s="45">
        <f t="shared" si="0"/>
        <v>0</v>
      </c>
    </row>
    <row r="64" spans="1:6" ht="24" x14ac:dyDescent="0.2">
      <c r="A64" s="63">
        <v>635</v>
      </c>
      <c r="B64" s="65" t="s">
        <v>131</v>
      </c>
      <c r="C64" s="247" t="s">
        <v>132</v>
      </c>
      <c r="D64" s="60">
        <f>SUM(D65:D67)</f>
        <v>4221871.0999999996</v>
      </c>
      <c r="E64" s="60">
        <f>SUM(E65:E67)</f>
        <v>4304114.51</v>
      </c>
      <c r="F64" s="45">
        <f t="shared" si="0"/>
        <v>101.94803223622814</v>
      </c>
    </row>
    <row r="65" spans="1:6" ht="12.75" customHeight="1" x14ac:dyDescent="0.2">
      <c r="A65" s="63">
        <v>6351</v>
      </c>
      <c r="B65" s="65" t="s">
        <v>133</v>
      </c>
      <c r="C65" s="247" t="s">
        <v>134</v>
      </c>
      <c r="D65" s="327">
        <v>3338515.42</v>
      </c>
      <c r="E65" s="194">
        <v>3576576.24</v>
      </c>
      <c r="F65" s="45">
        <f t="shared" si="0"/>
        <v>107.13073896780145</v>
      </c>
    </row>
    <row r="66" spans="1:6" ht="12.75" customHeight="1" x14ac:dyDescent="0.2">
      <c r="A66" s="63">
        <v>6352</v>
      </c>
      <c r="B66" s="64" t="s">
        <v>135</v>
      </c>
      <c r="C66" s="247" t="s">
        <v>136</v>
      </c>
      <c r="D66" s="327">
        <v>883355.68</v>
      </c>
      <c r="E66" s="194">
        <v>727538.27</v>
      </c>
      <c r="F66" s="45">
        <f t="shared" si="0"/>
        <v>82.360739447557521</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60189632.300000004</v>
      </c>
      <c r="E68" s="60">
        <f t="shared" si="11"/>
        <v>66815938.210000001</v>
      </c>
      <c r="F68" s="45">
        <f t="shared" si="0"/>
        <v>111.00904866302032</v>
      </c>
    </row>
    <row r="69" spans="1:6" ht="12.75" customHeight="1" x14ac:dyDescent="0.2">
      <c r="A69" s="63" t="s">
        <v>141</v>
      </c>
      <c r="B69" s="64" t="s">
        <v>142</v>
      </c>
      <c r="C69" s="247" t="s">
        <v>141</v>
      </c>
      <c r="D69" s="327">
        <v>59895475.490000002</v>
      </c>
      <c r="E69" s="194">
        <v>65800051.560000002</v>
      </c>
      <c r="F69" s="45">
        <f t="shared" si="0"/>
        <v>109.8581337266215</v>
      </c>
    </row>
    <row r="70" spans="1:6" ht="24" x14ac:dyDescent="0.2">
      <c r="A70" s="63" t="s">
        <v>143</v>
      </c>
      <c r="B70" s="64" t="s">
        <v>144</v>
      </c>
      <c r="C70" s="247" t="s">
        <v>143</v>
      </c>
      <c r="D70" s="327">
        <v>294156.81</v>
      </c>
      <c r="E70" s="194">
        <v>1015886.65</v>
      </c>
      <c r="F70" s="45">
        <f t="shared" si="0"/>
        <v>345.35547553701036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6441123.0900000008</v>
      </c>
      <c r="E74" s="60">
        <f t="shared" si="13"/>
        <v>4425746.1899999995</v>
      </c>
      <c r="F74" s="45">
        <f t="shared" si="0"/>
        <v>68.710784255482977</v>
      </c>
    </row>
    <row r="75" spans="1:6" ht="12.75" customHeight="1" x14ac:dyDescent="0.2">
      <c r="A75" s="63" t="s">
        <v>153</v>
      </c>
      <c r="B75" s="65" t="s">
        <v>154</v>
      </c>
      <c r="C75" s="247" t="s">
        <v>153</v>
      </c>
      <c r="D75" s="327">
        <v>4825432.7300000004</v>
      </c>
      <c r="E75" s="194">
        <v>2451908.44</v>
      </c>
      <c r="F75" s="45">
        <f t="shared" si="0"/>
        <v>50.812198142486587</v>
      </c>
    </row>
    <row r="76" spans="1:6" ht="12.75" customHeight="1" x14ac:dyDescent="0.2">
      <c r="A76" s="63" t="s">
        <v>155</v>
      </c>
      <c r="B76" s="65" t="s">
        <v>156</v>
      </c>
      <c r="C76" s="247" t="s">
        <v>155</v>
      </c>
      <c r="D76" s="327">
        <v>1615690.36</v>
      </c>
      <c r="E76" s="194">
        <v>1973837.75</v>
      </c>
      <c r="F76" s="45">
        <f t="shared" si="0"/>
        <v>122.16683337765288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327">
        <v>0</v>
      </c>
      <c r="E78" s="194">
        <v>0</v>
      </c>
      <c r="F78" s="45" t="str">
        <f t="shared" si="0"/>
        <v>-</v>
      </c>
    </row>
    <row r="79" spans="1:6" ht="12.75" customHeight="1" x14ac:dyDescent="0.2">
      <c r="A79" s="63">
        <v>6392</v>
      </c>
      <c r="B79" s="64" t="s">
        <v>161</v>
      </c>
      <c r="C79" s="247" t="s">
        <v>162</v>
      </c>
      <c r="D79" s="327">
        <v>0</v>
      </c>
      <c r="E79" s="194">
        <v>0</v>
      </c>
      <c r="F79" s="45" t="str">
        <f t="shared" si="0"/>
        <v>-</v>
      </c>
    </row>
    <row r="80" spans="1:6" ht="24" x14ac:dyDescent="0.2">
      <c r="A80" s="63">
        <v>6393</v>
      </c>
      <c r="B80" s="64" t="s">
        <v>163</v>
      </c>
      <c r="C80" s="247" t="s">
        <v>164</v>
      </c>
      <c r="D80" s="327">
        <v>0</v>
      </c>
      <c r="E80" s="194">
        <v>0</v>
      </c>
      <c r="F80" s="45" t="str">
        <f t="shared" si="0"/>
        <v>-</v>
      </c>
    </row>
    <row r="81" spans="1:6" ht="24" x14ac:dyDescent="0.2">
      <c r="A81" s="63">
        <v>6394</v>
      </c>
      <c r="B81" s="64" t="s">
        <v>165</v>
      </c>
      <c r="C81" s="247" t="s">
        <v>166</v>
      </c>
      <c r="D81" s="327">
        <v>0</v>
      </c>
      <c r="E81" s="194">
        <v>0</v>
      </c>
      <c r="F81" s="45" t="str">
        <f t="shared" si="0"/>
        <v>-</v>
      </c>
    </row>
    <row r="82" spans="1:6" ht="12.75" customHeight="1" x14ac:dyDescent="0.2">
      <c r="A82" s="63">
        <v>64</v>
      </c>
      <c r="B82" s="64" t="s">
        <v>167</v>
      </c>
      <c r="C82" s="247" t="s">
        <v>168</v>
      </c>
      <c r="D82" s="60">
        <f t="shared" ref="D82:E82" si="15">D83+D91+D98</f>
        <v>10175577.639999999</v>
      </c>
      <c r="E82" s="60">
        <f t="shared" si="15"/>
        <v>7211846.0499999998</v>
      </c>
      <c r="F82" s="45">
        <f t="shared" si="0"/>
        <v>70.874070299954013</v>
      </c>
    </row>
    <row r="83" spans="1:6" ht="12.75" customHeight="1" x14ac:dyDescent="0.2">
      <c r="A83" s="63">
        <v>641</v>
      </c>
      <c r="B83" s="64" t="s">
        <v>169</v>
      </c>
      <c r="C83" s="247" t="s">
        <v>170</v>
      </c>
      <c r="D83" s="60">
        <f t="shared" ref="D83:E83" si="16">SUM(D84:D90)</f>
        <v>543701.6100000001</v>
      </c>
      <c r="E83" s="60">
        <f t="shared" si="16"/>
        <v>508366.99</v>
      </c>
      <c r="F83" s="45">
        <f t="shared" si="0"/>
        <v>93.501100723244107</v>
      </c>
    </row>
    <row r="84" spans="1:6" ht="12.75" customHeight="1" x14ac:dyDescent="0.2">
      <c r="A84" s="63">
        <v>6412</v>
      </c>
      <c r="B84" s="64" t="s">
        <v>171</v>
      </c>
      <c r="C84" s="247" t="s">
        <v>172</v>
      </c>
      <c r="D84" s="327">
        <v>0</v>
      </c>
      <c r="E84" s="194">
        <v>0</v>
      </c>
      <c r="F84" s="45" t="str">
        <f t="shared" si="0"/>
        <v>-</v>
      </c>
    </row>
    <row r="85" spans="1:6" ht="12.75" customHeight="1" x14ac:dyDescent="0.2">
      <c r="A85" s="63">
        <v>6413</v>
      </c>
      <c r="B85" s="64" t="s">
        <v>173</v>
      </c>
      <c r="C85" s="247" t="s">
        <v>174</v>
      </c>
      <c r="D85" s="327">
        <v>297874.2</v>
      </c>
      <c r="E85" s="194">
        <v>209705.11</v>
      </c>
      <c r="F85" s="45">
        <f t="shared" si="0"/>
        <v>70.400561713636151</v>
      </c>
    </row>
    <row r="86" spans="1:6" ht="12.75" customHeight="1" x14ac:dyDescent="0.2">
      <c r="A86" s="63">
        <v>6414</v>
      </c>
      <c r="B86" s="64" t="s">
        <v>175</v>
      </c>
      <c r="C86" s="247" t="s">
        <v>176</v>
      </c>
      <c r="D86" s="327">
        <v>41630.699999999997</v>
      </c>
      <c r="E86" s="194">
        <v>115884.13</v>
      </c>
      <c r="F86" s="45">
        <f t="shared" si="0"/>
        <v>278.36219424607322</v>
      </c>
    </row>
    <row r="87" spans="1:6" ht="12.75" customHeight="1" x14ac:dyDescent="0.2">
      <c r="A87" s="63">
        <v>6415</v>
      </c>
      <c r="B87" s="64" t="s">
        <v>177</v>
      </c>
      <c r="C87" s="247" t="s">
        <v>178</v>
      </c>
      <c r="D87" s="327">
        <v>18.510000000000002</v>
      </c>
      <c r="E87" s="194">
        <v>0</v>
      </c>
      <c r="F87" s="45">
        <f t="shared" si="0"/>
        <v>0</v>
      </c>
    </row>
    <row r="88" spans="1:6" ht="12.75" customHeight="1" x14ac:dyDescent="0.2">
      <c r="A88" s="63">
        <v>6416</v>
      </c>
      <c r="B88" s="64" t="s">
        <v>179</v>
      </c>
      <c r="C88" s="247" t="s">
        <v>180</v>
      </c>
      <c r="D88" s="327">
        <v>19794</v>
      </c>
      <c r="E88" s="194">
        <v>22674</v>
      </c>
      <c r="F88" s="45">
        <f t="shared" si="0"/>
        <v>114.5498635950288</v>
      </c>
    </row>
    <row r="89" spans="1:6" ht="24" x14ac:dyDescent="0.2">
      <c r="A89" s="63">
        <v>6417</v>
      </c>
      <c r="B89" s="64" t="s">
        <v>181</v>
      </c>
      <c r="C89" s="247" t="s">
        <v>182</v>
      </c>
      <c r="D89" s="327">
        <v>184384.2</v>
      </c>
      <c r="E89" s="194">
        <v>159126</v>
      </c>
      <c r="F89" s="45">
        <f t="shared" si="0"/>
        <v>86.30132082900812</v>
      </c>
    </row>
    <row r="90" spans="1:6" ht="12.75" customHeight="1" x14ac:dyDescent="0.2">
      <c r="A90" s="63">
        <v>6419</v>
      </c>
      <c r="B90" s="64" t="s">
        <v>183</v>
      </c>
      <c r="C90" s="247" t="s">
        <v>184</v>
      </c>
      <c r="D90" s="327">
        <v>0</v>
      </c>
      <c r="E90" s="194">
        <v>977.75</v>
      </c>
      <c r="F90" s="45" t="str">
        <f t="shared" si="0"/>
        <v>-</v>
      </c>
    </row>
    <row r="91" spans="1:6" ht="12.75" customHeight="1" x14ac:dyDescent="0.2">
      <c r="A91" s="63">
        <v>642</v>
      </c>
      <c r="B91" s="64" t="s">
        <v>185</v>
      </c>
      <c r="C91" s="247" t="s">
        <v>186</v>
      </c>
      <c r="D91" s="60">
        <f t="shared" ref="D91:E91" si="17">SUM(D92:D97)</f>
        <v>9386619.5199999996</v>
      </c>
      <c r="E91" s="60">
        <f t="shared" si="17"/>
        <v>6359572.9799999995</v>
      </c>
      <c r="F91" s="45">
        <f t="shared" si="0"/>
        <v>67.751472896602507</v>
      </c>
    </row>
    <row r="92" spans="1:6" ht="12.75" customHeight="1" x14ac:dyDescent="0.2">
      <c r="A92" s="63">
        <v>6421</v>
      </c>
      <c r="B92" s="64" t="s">
        <v>187</v>
      </c>
      <c r="C92" s="247" t="s">
        <v>188</v>
      </c>
      <c r="D92" s="327">
        <v>2672826.48</v>
      </c>
      <c r="E92" s="194">
        <v>2631409.41</v>
      </c>
      <c r="F92" s="45">
        <f t="shared" si="0"/>
        <v>98.450439251858953</v>
      </c>
    </row>
    <row r="93" spans="1:6" ht="12.75" customHeight="1" x14ac:dyDescent="0.2">
      <c r="A93" s="63">
        <v>6422</v>
      </c>
      <c r="B93" s="64" t="s">
        <v>189</v>
      </c>
      <c r="C93" s="247" t="s">
        <v>190</v>
      </c>
      <c r="D93" s="327">
        <v>6219620.8700000001</v>
      </c>
      <c r="E93" s="194">
        <v>2913484.69</v>
      </c>
      <c r="F93" s="45">
        <f t="shared" si="0"/>
        <v>46.843445137516873</v>
      </c>
    </row>
    <row r="94" spans="1:6" ht="12.75" customHeight="1" x14ac:dyDescent="0.2">
      <c r="A94" s="63">
        <v>6423</v>
      </c>
      <c r="B94" s="64" t="s">
        <v>191</v>
      </c>
      <c r="C94" s="247" t="s">
        <v>192</v>
      </c>
      <c r="D94" s="327">
        <v>386821.59</v>
      </c>
      <c r="E94" s="194">
        <v>719869.24</v>
      </c>
      <c r="F94" s="45">
        <f t="shared" si="0"/>
        <v>186.09851637288392</v>
      </c>
    </row>
    <row r="95" spans="1:6" ht="12.75" customHeight="1" x14ac:dyDescent="0.2">
      <c r="A95" s="63">
        <v>6424</v>
      </c>
      <c r="B95" s="64" t="s">
        <v>193</v>
      </c>
      <c r="C95" s="247" t="s">
        <v>194</v>
      </c>
      <c r="D95" s="327">
        <v>0</v>
      </c>
      <c r="E95" s="194">
        <v>0</v>
      </c>
      <c r="F95" s="45" t="str">
        <f t="shared" si="0"/>
        <v>-</v>
      </c>
    </row>
    <row r="96" spans="1:6" ht="24" x14ac:dyDescent="0.2">
      <c r="A96" s="63" t="s">
        <v>195</v>
      </c>
      <c r="B96" s="65" t="s">
        <v>196</v>
      </c>
      <c r="C96" s="247" t="s">
        <v>195</v>
      </c>
      <c r="D96" s="327">
        <v>0</v>
      </c>
      <c r="E96" s="194">
        <v>0</v>
      </c>
      <c r="F96" s="45" t="str">
        <f t="shared" si="0"/>
        <v>-</v>
      </c>
    </row>
    <row r="97" spans="1:6" ht="12.75" customHeight="1" x14ac:dyDescent="0.2">
      <c r="A97" s="63">
        <v>6429</v>
      </c>
      <c r="B97" s="65" t="s">
        <v>197</v>
      </c>
      <c r="C97" s="247" t="s">
        <v>198</v>
      </c>
      <c r="D97" s="327">
        <v>107350.58</v>
      </c>
      <c r="E97" s="194">
        <v>94809.64</v>
      </c>
      <c r="F97" s="45">
        <f t="shared" si="0"/>
        <v>88.317771548136946</v>
      </c>
    </row>
    <row r="98" spans="1:6" ht="12.75" customHeight="1" x14ac:dyDescent="0.2">
      <c r="A98" s="63">
        <v>643</v>
      </c>
      <c r="B98" s="65" t="s">
        <v>199</v>
      </c>
      <c r="C98" s="247" t="s">
        <v>200</v>
      </c>
      <c r="D98" s="60">
        <f t="shared" ref="D98:E98" si="18">SUM(D99:D105)</f>
        <v>245256.51</v>
      </c>
      <c r="E98" s="60">
        <f t="shared" si="18"/>
        <v>343906.08</v>
      </c>
      <c r="F98" s="45">
        <f t="shared" si="0"/>
        <v>140.2230179333466</v>
      </c>
    </row>
    <row r="99" spans="1:6" ht="24" x14ac:dyDescent="0.2">
      <c r="A99" s="63">
        <v>6431</v>
      </c>
      <c r="B99" s="65" t="s">
        <v>201</v>
      </c>
      <c r="C99" s="247" t="s">
        <v>202</v>
      </c>
      <c r="D99" s="327">
        <v>0</v>
      </c>
      <c r="E99" s="194">
        <v>0</v>
      </c>
      <c r="F99" s="45" t="str">
        <f t="shared" si="0"/>
        <v>-</v>
      </c>
    </row>
    <row r="100" spans="1:6" ht="24" x14ac:dyDescent="0.2">
      <c r="A100" s="63">
        <v>6432</v>
      </c>
      <c r="B100" s="182" t="s">
        <v>203</v>
      </c>
      <c r="C100" s="247" t="s">
        <v>204</v>
      </c>
      <c r="D100" s="327">
        <v>134.81</v>
      </c>
      <c r="E100" s="194">
        <v>37.78</v>
      </c>
      <c r="F100" s="45">
        <f t="shared" si="0"/>
        <v>28.024627253171129</v>
      </c>
    </row>
    <row r="101" spans="1:6" ht="24" x14ac:dyDescent="0.2">
      <c r="A101" s="63">
        <v>6433</v>
      </c>
      <c r="B101" s="182" t="s">
        <v>205</v>
      </c>
      <c r="C101" s="247" t="s">
        <v>206</v>
      </c>
      <c r="D101" s="327">
        <v>0</v>
      </c>
      <c r="E101" s="194">
        <v>0</v>
      </c>
      <c r="F101" s="45" t="str">
        <f t="shared" si="0"/>
        <v>-</v>
      </c>
    </row>
    <row r="102" spans="1:6" ht="24" x14ac:dyDescent="0.2">
      <c r="A102" s="63">
        <v>6434</v>
      </c>
      <c r="B102" s="65" t="s">
        <v>207</v>
      </c>
      <c r="C102" s="247" t="s">
        <v>208</v>
      </c>
      <c r="D102" s="327">
        <v>0</v>
      </c>
      <c r="E102" s="194">
        <v>0</v>
      </c>
      <c r="F102" s="45" t="str">
        <f t="shared" si="0"/>
        <v>-</v>
      </c>
    </row>
    <row r="103" spans="1:6" ht="24" x14ac:dyDescent="0.2">
      <c r="A103" s="63">
        <v>6435</v>
      </c>
      <c r="B103" s="182" t="s">
        <v>209</v>
      </c>
      <c r="C103" s="247" t="s">
        <v>210</v>
      </c>
      <c r="D103" s="327">
        <v>0</v>
      </c>
      <c r="E103" s="194">
        <v>0</v>
      </c>
      <c r="F103" s="45" t="str">
        <f t="shared" si="0"/>
        <v>-</v>
      </c>
    </row>
    <row r="104" spans="1:6" ht="24" x14ac:dyDescent="0.2">
      <c r="A104" s="63">
        <v>6436</v>
      </c>
      <c r="B104" s="182" t="s">
        <v>211</v>
      </c>
      <c r="C104" s="247" t="s">
        <v>212</v>
      </c>
      <c r="D104" s="327">
        <v>245121.7</v>
      </c>
      <c r="E104" s="194">
        <v>343868.3</v>
      </c>
      <c r="F104" s="45">
        <f t="shared" si="0"/>
        <v>140.2847238738961</v>
      </c>
    </row>
    <row r="105" spans="1:6" ht="12.75" customHeight="1" x14ac:dyDescent="0.2">
      <c r="A105" s="63">
        <v>6437</v>
      </c>
      <c r="B105" s="64" t="s">
        <v>213</v>
      </c>
      <c r="C105" s="247" t="s">
        <v>214</v>
      </c>
      <c r="D105" s="327">
        <v>0</v>
      </c>
      <c r="E105" s="194">
        <v>0</v>
      </c>
      <c r="F105" s="45" t="str">
        <f t="shared" si="0"/>
        <v>-</v>
      </c>
    </row>
    <row r="106" spans="1:6" ht="24" x14ac:dyDescent="0.2">
      <c r="A106" s="63">
        <v>65</v>
      </c>
      <c r="B106" s="220" t="s">
        <v>215</v>
      </c>
      <c r="C106" s="247" t="s">
        <v>216</v>
      </c>
      <c r="D106" s="60">
        <f>D107+D112+D120+D124</f>
        <v>8164005.3799999999</v>
      </c>
      <c r="E106" s="60">
        <f>E107+E112+E120+E124</f>
        <v>8767635.2799999993</v>
      </c>
      <c r="F106" s="45">
        <f t="shared" si="0"/>
        <v>107.39379596048234</v>
      </c>
    </row>
    <row r="107" spans="1:6" ht="12.75" customHeight="1" x14ac:dyDescent="0.2">
      <c r="A107" s="63">
        <v>651</v>
      </c>
      <c r="B107" s="64" t="s">
        <v>217</v>
      </c>
      <c r="C107" s="247" t="s">
        <v>218</v>
      </c>
      <c r="D107" s="60">
        <f t="shared" ref="D107:E107" si="19">SUM(D108:D111)</f>
        <v>536949.36</v>
      </c>
      <c r="E107" s="60">
        <f t="shared" si="19"/>
        <v>650505.92999999993</v>
      </c>
      <c r="F107" s="45">
        <f t="shared" si="0"/>
        <v>121.14846919642477</v>
      </c>
    </row>
    <row r="108" spans="1:6" ht="12.75" customHeight="1" x14ac:dyDescent="0.2">
      <c r="A108" s="63">
        <v>6511</v>
      </c>
      <c r="B108" s="64" t="s">
        <v>219</v>
      </c>
      <c r="C108" s="247" t="s">
        <v>220</v>
      </c>
      <c r="D108" s="327">
        <v>0</v>
      </c>
      <c r="E108" s="194">
        <v>0</v>
      </c>
      <c r="F108" s="45" t="str">
        <f t="shared" si="0"/>
        <v>-</v>
      </c>
    </row>
    <row r="109" spans="1:6" ht="12.75" customHeight="1" x14ac:dyDescent="0.2">
      <c r="A109" s="63">
        <v>6512</v>
      </c>
      <c r="B109" s="64" t="s">
        <v>221</v>
      </c>
      <c r="C109" s="247" t="s">
        <v>222</v>
      </c>
      <c r="D109" s="327">
        <v>319935.74</v>
      </c>
      <c r="E109" s="194">
        <v>355495.96</v>
      </c>
      <c r="F109" s="45">
        <f t="shared" si="0"/>
        <v>111.1148007409238</v>
      </c>
    </row>
    <row r="110" spans="1:6" ht="12.75" customHeight="1" x14ac:dyDescent="0.2">
      <c r="A110" s="63">
        <v>6513</v>
      </c>
      <c r="B110" s="64" t="s">
        <v>223</v>
      </c>
      <c r="C110" s="247" t="s">
        <v>224</v>
      </c>
      <c r="D110" s="327">
        <v>51683.45</v>
      </c>
      <c r="E110" s="194">
        <v>34653.360000000001</v>
      </c>
      <c r="F110" s="45">
        <f t="shared" si="0"/>
        <v>67.049239166503014</v>
      </c>
    </row>
    <row r="111" spans="1:6" ht="12.75" customHeight="1" x14ac:dyDescent="0.2">
      <c r="A111" s="63">
        <v>6514</v>
      </c>
      <c r="B111" s="64" t="s">
        <v>225</v>
      </c>
      <c r="C111" s="247" t="s">
        <v>226</v>
      </c>
      <c r="D111" s="327">
        <v>165330.17000000001</v>
      </c>
      <c r="E111" s="194">
        <v>260356.61</v>
      </c>
      <c r="F111" s="45">
        <f t="shared" si="0"/>
        <v>157.47676906156934</v>
      </c>
    </row>
    <row r="112" spans="1:6" ht="12.75" customHeight="1" x14ac:dyDescent="0.2">
      <c r="A112" s="63">
        <v>652</v>
      </c>
      <c r="B112" s="64" t="s">
        <v>227</v>
      </c>
      <c r="C112" s="247" t="s">
        <v>228</v>
      </c>
      <c r="D112" s="60">
        <f t="shared" ref="D112:E112" si="20">SUM(D113:D119)</f>
        <v>7627056.0199999996</v>
      </c>
      <c r="E112" s="60">
        <f t="shared" si="20"/>
        <v>8117129.3499999996</v>
      </c>
      <c r="F112" s="45">
        <f t="shared" si="0"/>
        <v>106.42545863980688</v>
      </c>
    </row>
    <row r="113" spans="1:6" ht="12.75" customHeight="1" x14ac:dyDescent="0.2">
      <c r="A113" s="63">
        <v>6521</v>
      </c>
      <c r="B113" s="64" t="s">
        <v>229</v>
      </c>
      <c r="C113" s="247" t="s">
        <v>230</v>
      </c>
      <c r="D113" s="327">
        <v>0</v>
      </c>
      <c r="E113" s="194">
        <v>0</v>
      </c>
      <c r="F113" s="45" t="str">
        <f t="shared" si="0"/>
        <v>-</v>
      </c>
    </row>
    <row r="114" spans="1:6" ht="12.75" customHeight="1" x14ac:dyDescent="0.2">
      <c r="A114" s="63">
        <v>6522</v>
      </c>
      <c r="B114" s="64" t="s">
        <v>231</v>
      </c>
      <c r="C114" s="247" t="s">
        <v>232</v>
      </c>
      <c r="D114" s="327">
        <v>0</v>
      </c>
      <c r="E114" s="194">
        <v>0</v>
      </c>
      <c r="F114" s="45" t="str">
        <f t="shared" si="0"/>
        <v>-</v>
      </c>
    </row>
    <row r="115" spans="1:6" ht="12.75" customHeight="1" x14ac:dyDescent="0.2">
      <c r="A115" s="63">
        <v>6524</v>
      </c>
      <c r="B115" s="64" t="s">
        <v>233</v>
      </c>
      <c r="C115" s="247" t="s">
        <v>234</v>
      </c>
      <c r="D115" s="327">
        <v>0</v>
      </c>
      <c r="E115" s="194">
        <v>0</v>
      </c>
      <c r="F115" s="45" t="str">
        <f t="shared" si="0"/>
        <v>-</v>
      </c>
    </row>
    <row r="116" spans="1:6" ht="12.75" customHeight="1" x14ac:dyDescent="0.2">
      <c r="A116" s="63">
        <v>6525</v>
      </c>
      <c r="B116" s="64" t="s">
        <v>235</v>
      </c>
      <c r="C116" s="247" t="s">
        <v>236</v>
      </c>
      <c r="D116" s="327">
        <v>0</v>
      </c>
      <c r="E116" s="194">
        <v>0</v>
      </c>
      <c r="F116" s="45" t="str">
        <f t="shared" si="0"/>
        <v>-</v>
      </c>
    </row>
    <row r="117" spans="1:6" ht="12.75" customHeight="1" x14ac:dyDescent="0.2">
      <c r="A117" s="63">
        <v>6526</v>
      </c>
      <c r="B117" s="64" t="s">
        <v>237</v>
      </c>
      <c r="C117" s="247" t="s">
        <v>238</v>
      </c>
      <c r="D117" s="327">
        <v>7625756.0199999996</v>
      </c>
      <c r="E117" s="194">
        <v>8105610.75</v>
      </c>
      <c r="F117" s="45">
        <f t="shared" si="0"/>
        <v>106.29255287923571</v>
      </c>
    </row>
    <row r="118" spans="1:6" ht="12.75" customHeight="1" x14ac:dyDescent="0.2">
      <c r="A118" s="63">
        <v>6527</v>
      </c>
      <c r="B118" s="64" t="s">
        <v>239</v>
      </c>
      <c r="C118" s="247" t="s">
        <v>240</v>
      </c>
      <c r="D118" s="327">
        <v>1300</v>
      </c>
      <c r="E118" s="194">
        <v>11518.6</v>
      </c>
      <c r="F118" s="45">
        <f t="shared" si="0"/>
        <v>886.04615384615397</v>
      </c>
    </row>
    <row r="119" spans="1:6" ht="24" x14ac:dyDescent="0.2">
      <c r="A119" s="63" t="s">
        <v>241</v>
      </c>
      <c r="B119" s="183" t="s">
        <v>242</v>
      </c>
      <c r="C119" s="247" t="s">
        <v>241</v>
      </c>
      <c r="D119" s="327">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17294790.280000001</v>
      </c>
      <c r="E125" s="60">
        <f t="shared" si="22"/>
        <v>16021226.080000002</v>
      </c>
      <c r="F125" s="45">
        <f t="shared" si="0"/>
        <v>92.636139673386083</v>
      </c>
    </row>
    <row r="126" spans="1:6" ht="12.75" customHeight="1" x14ac:dyDescent="0.2">
      <c r="A126" s="63">
        <v>661</v>
      </c>
      <c r="B126" s="65" t="s">
        <v>255</v>
      </c>
      <c r="C126" s="247" t="s">
        <v>256</v>
      </c>
      <c r="D126" s="60">
        <f t="shared" ref="D126:E126" si="23">SUM(D127:D128)</f>
        <v>14768416.73</v>
      </c>
      <c r="E126" s="60">
        <f t="shared" si="23"/>
        <v>15136065.010000002</v>
      </c>
      <c r="F126" s="45">
        <f t="shared" si="0"/>
        <v>102.4894224392597</v>
      </c>
    </row>
    <row r="127" spans="1:6" ht="12.75" customHeight="1" x14ac:dyDescent="0.2">
      <c r="A127" s="63">
        <v>6614</v>
      </c>
      <c r="B127" s="65" t="s">
        <v>257</v>
      </c>
      <c r="C127" s="247" t="s">
        <v>258</v>
      </c>
      <c r="D127" s="327">
        <v>3049176.34</v>
      </c>
      <c r="E127" s="194">
        <v>3263850.38</v>
      </c>
      <c r="F127" s="45">
        <f t="shared" si="0"/>
        <v>107.04039439057172</v>
      </c>
    </row>
    <row r="128" spans="1:6" ht="12.75" customHeight="1" x14ac:dyDescent="0.2">
      <c r="A128" s="63">
        <v>6615</v>
      </c>
      <c r="B128" s="65" t="s">
        <v>259</v>
      </c>
      <c r="C128" s="247" t="s">
        <v>260</v>
      </c>
      <c r="D128" s="327">
        <v>11719240.390000001</v>
      </c>
      <c r="E128" s="194">
        <v>11872214.630000001</v>
      </c>
      <c r="F128" s="45">
        <f t="shared" si="0"/>
        <v>101.30532555787943</v>
      </c>
    </row>
    <row r="129" spans="1:6" ht="36" x14ac:dyDescent="0.2">
      <c r="A129" s="63">
        <v>663</v>
      </c>
      <c r="B129" s="182" t="s">
        <v>261</v>
      </c>
      <c r="C129" s="247" t="s">
        <v>262</v>
      </c>
      <c r="D129" s="60">
        <f t="shared" ref="D129:E129" si="24">SUM(D130:D133)</f>
        <v>2526373.5499999998</v>
      </c>
      <c r="E129" s="60">
        <f t="shared" si="24"/>
        <v>885161.07000000007</v>
      </c>
      <c r="F129" s="45">
        <f t="shared" si="0"/>
        <v>35.036824621600402</v>
      </c>
    </row>
    <row r="130" spans="1:6" ht="12.75" customHeight="1" x14ac:dyDescent="0.2">
      <c r="A130" s="63">
        <v>6631</v>
      </c>
      <c r="B130" s="65" t="s">
        <v>263</v>
      </c>
      <c r="C130" s="247" t="s">
        <v>264</v>
      </c>
      <c r="D130" s="327">
        <v>2357440.52</v>
      </c>
      <c r="E130" s="194">
        <v>511315.20000000001</v>
      </c>
      <c r="F130" s="45">
        <f t="shared" si="0"/>
        <v>21.689421033621667</v>
      </c>
    </row>
    <row r="131" spans="1:6" ht="12.75" customHeight="1" x14ac:dyDescent="0.2">
      <c r="A131" s="63">
        <v>6632</v>
      </c>
      <c r="B131" s="182" t="s">
        <v>265</v>
      </c>
      <c r="C131" s="247" t="s">
        <v>266</v>
      </c>
      <c r="D131" s="327">
        <v>168933.03</v>
      </c>
      <c r="E131" s="194">
        <v>373845.87</v>
      </c>
      <c r="F131" s="45">
        <f t="shared" si="0"/>
        <v>221.29826831378091</v>
      </c>
    </row>
    <row r="132" spans="1:6" ht="24" x14ac:dyDescent="0.2">
      <c r="A132" s="63" t="s">
        <v>267</v>
      </c>
      <c r="B132" s="182" t="s">
        <v>268</v>
      </c>
      <c r="C132" s="248" t="s">
        <v>267</v>
      </c>
      <c r="D132" s="327">
        <v>0</v>
      </c>
      <c r="E132" s="194">
        <v>0</v>
      </c>
      <c r="F132" s="45" t="str">
        <f t="shared" si="0"/>
        <v>-</v>
      </c>
    </row>
    <row r="133" spans="1:6" ht="24" x14ac:dyDescent="0.2">
      <c r="A133" s="63" t="s">
        <v>269</v>
      </c>
      <c r="B133" s="182" t="s">
        <v>270</v>
      </c>
      <c r="C133" s="248" t="s">
        <v>269</v>
      </c>
      <c r="D133" s="327">
        <v>0</v>
      </c>
      <c r="E133" s="194">
        <v>0</v>
      </c>
      <c r="F133" s="45" t="str">
        <f>IF(D133&lt;&gt;0,IF(E133/D133&gt;=100,"&gt;&gt;100",E133/D133*100),"-")</f>
        <v>-</v>
      </c>
    </row>
    <row r="134" spans="1:6" ht="24" x14ac:dyDescent="0.2">
      <c r="A134" s="63">
        <v>67</v>
      </c>
      <c r="B134" s="182" t="s">
        <v>271</v>
      </c>
      <c r="C134" s="247" t="s">
        <v>272</v>
      </c>
      <c r="D134" s="60">
        <f t="shared" ref="D134:E134" si="25">D135+D139</f>
        <v>39759765.869999997</v>
      </c>
      <c r="E134" s="60">
        <f t="shared" si="25"/>
        <v>46418883.719999999</v>
      </c>
      <c r="F134" s="45">
        <f t="shared" ref="F134:F229" si="26">IF(D134&lt;&gt;0,IF(E134/D134&gt;=100,"&gt;&gt;100",E134/D134*100),"-")</f>
        <v>116.74838295520375</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327">
        <v>0</v>
      </c>
      <c r="E136" s="194">
        <v>0</v>
      </c>
      <c r="F136" s="45" t="str">
        <f t="shared" si="26"/>
        <v>-</v>
      </c>
    </row>
    <row r="137" spans="1:6" ht="24" x14ac:dyDescent="0.2">
      <c r="A137" s="63">
        <v>6712</v>
      </c>
      <c r="B137" s="182" t="s">
        <v>277</v>
      </c>
      <c r="C137" s="247" t="s">
        <v>278</v>
      </c>
      <c r="D137" s="327">
        <v>0</v>
      </c>
      <c r="E137" s="194">
        <v>0</v>
      </c>
      <c r="F137" s="45" t="str">
        <f t="shared" si="26"/>
        <v>-</v>
      </c>
    </row>
    <row r="138" spans="1:6" ht="24" x14ac:dyDescent="0.2">
      <c r="A138" s="63" t="s">
        <v>279</v>
      </c>
      <c r="B138" s="65" t="s">
        <v>280</v>
      </c>
      <c r="C138" s="247" t="s">
        <v>279</v>
      </c>
      <c r="D138" s="327">
        <v>0</v>
      </c>
      <c r="E138" s="194">
        <v>0</v>
      </c>
      <c r="F138" s="45" t="str">
        <f t="shared" si="26"/>
        <v>-</v>
      </c>
    </row>
    <row r="139" spans="1:6" ht="12.75" customHeight="1" x14ac:dyDescent="0.2">
      <c r="A139" s="63" t="s">
        <v>281</v>
      </c>
      <c r="B139" s="65" t="s">
        <v>282</v>
      </c>
      <c r="C139" s="247" t="s">
        <v>281</v>
      </c>
      <c r="D139" s="327">
        <v>39759765.869999997</v>
      </c>
      <c r="E139" s="194">
        <v>46418883.719999999</v>
      </c>
      <c r="F139" s="45">
        <f t="shared" si="26"/>
        <v>116.74838295520375</v>
      </c>
    </row>
    <row r="140" spans="1:6" ht="12.75" customHeight="1" x14ac:dyDescent="0.2">
      <c r="A140" s="63">
        <v>68</v>
      </c>
      <c r="B140" s="65" t="s">
        <v>283</v>
      </c>
      <c r="C140" s="247" t="s">
        <v>284</v>
      </c>
      <c r="D140" s="60">
        <f t="shared" ref="D140:E140" si="28">D141+D151</f>
        <v>771618.54</v>
      </c>
      <c r="E140" s="60">
        <f t="shared" si="28"/>
        <v>867379.23</v>
      </c>
      <c r="F140" s="45">
        <f t="shared" si="26"/>
        <v>112.41036665604224</v>
      </c>
    </row>
    <row r="141" spans="1:6" ht="12.75" customHeight="1" x14ac:dyDescent="0.2">
      <c r="A141" s="63">
        <v>681</v>
      </c>
      <c r="B141" s="65" t="s">
        <v>285</v>
      </c>
      <c r="C141" s="247" t="s">
        <v>286</v>
      </c>
      <c r="D141" s="60">
        <f t="shared" ref="D141:E141" si="29">SUM(D142:D150)</f>
        <v>3044.5</v>
      </c>
      <c r="E141" s="60">
        <f t="shared" si="29"/>
        <v>3517.08</v>
      </c>
      <c r="F141" s="45">
        <f t="shared" si="26"/>
        <v>115.52241747413368</v>
      </c>
    </row>
    <row r="142" spans="1:6" ht="12.75" customHeight="1" x14ac:dyDescent="0.2">
      <c r="A142" s="63">
        <v>6811</v>
      </c>
      <c r="B142" s="65" t="s">
        <v>287</v>
      </c>
      <c r="C142" s="247" t="s">
        <v>288</v>
      </c>
      <c r="D142" s="327">
        <v>0</v>
      </c>
      <c r="E142" s="194">
        <v>0</v>
      </c>
      <c r="F142" s="45" t="str">
        <f t="shared" si="26"/>
        <v>-</v>
      </c>
    </row>
    <row r="143" spans="1:6" ht="12.75" customHeight="1" x14ac:dyDescent="0.2">
      <c r="A143" s="63">
        <v>6812</v>
      </c>
      <c r="B143" s="65" t="s">
        <v>289</v>
      </c>
      <c r="C143" s="247" t="s">
        <v>290</v>
      </c>
      <c r="D143" s="327">
        <v>0</v>
      </c>
      <c r="E143" s="194">
        <v>0</v>
      </c>
      <c r="F143" s="45" t="str">
        <f t="shared" si="26"/>
        <v>-</v>
      </c>
    </row>
    <row r="144" spans="1:6" ht="12.75" customHeight="1" x14ac:dyDescent="0.2">
      <c r="A144" s="63">
        <v>6813</v>
      </c>
      <c r="B144" s="65" t="s">
        <v>291</v>
      </c>
      <c r="C144" s="247" t="s">
        <v>292</v>
      </c>
      <c r="D144" s="327">
        <v>0</v>
      </c>
      <c r="E144" s="194">
        <v>0</v>
      </c>
      <c r="F144" s="45" t="str">
        <f t="shared" si="26"/>
        <v>-</v>
      </c>
    </row>
    <row r="145" spans="1:6" ht="12.75" customHeight="1" x14ac:dyDescent="0.2">
      <c r="A145" s="63">
        <v>6814</v>
      </c>
      <c r="B145" s="65" t="s">
        <v>293</v>
      </c>
      <c r="C145" s="247" t="s">
        <v>294</v>
      </c>
      <c r="D145" s="327">
        <v>0</v>
      </c>
      <c r="E145" s="194">
        <v>0</v>
      </c>
      <c r="F145" s="45" t="str">
        <f t="shared" si="26"/>
        <v>-</v>
      </c>
    </row>
    <row r="146" spans="1:6" ht="12.75" customHeight="1" x14ac:dyDescent="0.2">
      <c r="A146" s="63">
        <v>6815</v>
      </c>
      <c r="B146" s="65" t="s">
        <v>295</v>
      </c>
      <c r="C146" s="247" t="s">
        <v>296</v>
      </c>
      <c r="D146" s="327">
        <v>0</v>
      </c>
      <c r="E146" s="194">
        <v>0</v>
      </c>
      <c r="F146" s="45" t="str">
        <f t="shared" si="26"/>
        <v>-</v>
      </c>
    </row>
    <row r="147" spans="1:6" ht="12.75" customHeight="1" x14ac:dyDescent="0.2">
      <c r="A147" s="63">
        <v>6816</v>
      </c>
      <c r="B147" s="65" t="s">
        <v>297</v>
      </c>
      <c r="C147" s="247" t="s">
        <v>298</v>
      </c>
      <c r="D147" s="327">
        <v>0</v>
      </c>
      <c r="E147" s="194">
        <v>0</v>
      </c>
      <c r="F147" s="45" t="str">
        <f t="shared" si="26"/>
        <v>-</v>
      </c>
    </row>
    <row r="148" spans="1:6" ht="12.75" customHeight="1" x14ac:dyDescent="0.2">
      <c r="A148" s="63">
        <v>6817</v>
      </c>
      <c r="B148" s="65" t="s">
        <v>299</v>
      </c>
      <c r="C148" s="247" t="s">
        <v>300</v>
      </c>
      <c r="D148" s="327">
        <v>0</v>
      </c>
      <c r="E148" s="194">
        <v>0</v>
      </c>
      <c r="F148" s="45" t="str">
        <f t="shared" si="26"/>
        <v>-</v>
      </c>
    </row>
    <row r="149" spans="1:6" ht="12.75" customHeight="1" x14ac:dyDescent="0.2">
      <c r="A149" s="63">
        <v>6818</v>
      </c>
      <c r="B149" s="64" t="s">
        <v>301</v>
      </c>
      <c r="C149" s="247" t="s">
        <v>302</v>
      </c>
      <c r="D149" s="327">
        <v>0</v>
      </c>
      <c r="E149" s="194">
        <v>0</v>
      </c>
      <c r="F149" s="45" t="str">
        <f t="shared" si="26"/>
        <v>-</v>
      </c>
    </row>
    <row r="150" spans="1:6" ht="12.75" customHeight="1" x14ac:dyDescent="0.2">
      <c r="A150" s="63">
        <v>6819</v>
      </c>
      <c r="B150" s="64" t="s">
        <v>303</v>
      </c>
      <c r="C150" s="247" t="s">
        <v>304</v>
      </c>
      <c r="D150" s="327">
        <v>3044.5</v>
      </c>
      <c r="E150" s="194">
        <v>3517.08</v>
      </c>
      <c r="F150" s="45">
        <f t="shared" si="26"/>
        <v>115.52241747413368</v>
      </c>
    </row>
    <row r="151" spans="1:6" ht="12.75" customHeight="1" x14ac:dyDescent="0.2">
      <c r="A151" s="63">
        <v>683</v>
      </c>
      <c r="B151" s="64" t="s">
        <v>305</v>
      </c>
      <c r="C151" s="247" t="s">
        <v>306</v>
      </c>
      <c r="D151" s="327">
        <v>768574.04</v>
      </c>
      <c r="E151" s="194">
        <v>863862.15</v>
      </c>
      <c r="F151" s="45">
        <f t="shared" si="26"/>
        <v>112.39803910108648</v>
      </c>
    </row>
    <row r="152" spans="1:6" ht="12.75" customHeight="1" x14ac:dyDescent="0.2">
      <c r="A152" s="63">
        <v>3</v>
      </c>
      <c r="B152" s="64" t="s">
        <v>307</v>
      </c>
      <c r="C152" s="247" t="s">
        <v>13</v>
      </c>
      <c r="D152" s="60">
        <f>D153+D164+D202+D221+D230+D262+D273</f>
        <v>176930763.93000001</v>
      </c>
      <c r="E152" s="60">
        <f>E153+E164+E202+E221+E230+E262+E273</f>
        <v>204626027.89999998</v>
      </c>
      <c r="F152" s="45">
        <f t="shared" si="26"/>
        <v>115.6531647492107</v>
      </c>
    </row>
    <row r="153" spans="1:6" ht="12.75" customHeight="1" x14ac:dyDescent="0.2">
      <c r="A153" s="63">
        <v>31</v>
      </c>
      <c r="B153" s="64" t="s">
        <v>308</v>
      </c>
      <c r="C153" s="247" t="s">
        <v>309</v>
      </c>
      <c r="D153" s="60">
        <f t="shared" ref="D153:E153" si="30">D154+D159+D160</f>
        <v>118324313.39</v>
      </c>
      <c r="E153" s="60">
        <f t="shared" si="30"/>
        <v>138727425.16999999</v>
      </c>
      <c r="F153" s="45">
        <f t="shared" si="26"/>
        <v>117.24338066746334</v>
      </c>
    </row>
    <row r="154" spans="1:6" ht="12.75" customHeight="1" x14ac:dyDescent="0.2">
      <c r="A154" s="63">
        <v>311</v>
      </c>
      <c r="B154" s="64" t="s">
        <v>310</v>
      </c>
      <c r="C154" s="247" t="s">
        <v>311</v>
      </c>
      <c r="D154" s="60">
        <f t="shared" ref="D154:E154" si="31">SUM(D155:D158)</f>
        <v>96546551.579999998</v>
      </c>
      <c r="E154" s="60">
        <f t="shared" si="31"/>
        <v>113955779.33</v>
      </c>
      <c r="F154" s="45">
        <f t="shared" si="26"/>
        <v>118.03195190827137</v>
      </c>
    </row>
    <row r="155" spans="1:6" ht="12.75" customHeight="1" x14ac:dyDescent="0.2">
      <c r="A155" s="63">
        <v>3111</v>
      </c>
      <c r="B155" s="64" t="s">
        <v>312</v>
      </c>
      <c r="C155" s="247" t="s">
        <v>313</v>
      </c>
      <c r="D155" s="327">
        <v>93561321.5</v>
      </c>
      <c r="E155" s="194">
        <v>111568333.06</v>
      </c>
      <c r="F155" s="45">
        <f t="shared" si="26"/>
        <v>119.24621336178969</v>
      </c>
    </row>
    <row r="156" spans="1:6" ht="12.75" customHeight="1" x14ac:dyDescent="0.2">
      <c r="A156" s="63">
        <v>3112</v>
      </c>
      <c r="B156" s="64" t="s">
        <v>314</v>
      </c>
      <c r="C156" s="247" t="s">
        <v>315</v>
      </c>
      <c r="D156" s="327">
        <v>0</v>
      </c>
      <c r="E156" s="194">
        <v>0</v>
      </c>
      <c r="F156" s="45" t="str">
        <f t="shared" si="26"/>
        <v>-</v>
      </c>
    </row>
    <row r="157" spans="1:6" ht="12.75" customHeight="1" x14ac:dyDescent="0.2">
      <c r="A157" s="63">
        <v>3113</v>
      </c>
      <c r="B157" s="65" t="s">
        <v>316</v>
      </c>
      <c r="C157" s="247" t="s">
        <v>317</v>
      </c>
      <c r="D157" s="327">
        <v>1714999.7</v>
      </c>
      <c r="E157" s="194">
        <v>1991113.82</v>
      </c>
      <c r="F157" s="45">
        <f t="shared" si="26"/>
        <v>116.0999515043647</v>
      </c>
    </row>
    <row r="158" spans="1:6" ht="12.75" customHeight="1" x14ac:dyDescent="0.2">
      <c r="A158" s="63">
        <v>3114</v>
      </c>
      <c r="B158" s="65" t="s">
        <v>318</v>
      </c>
      <c r="C158" s="247" t="s">
        <v>319</v>
      </c>
      <c r="D158" s="327">
        <v>1270230.3799999999</v>
      </c>
      <c r="E158" s="194">
        <v>396332.45</v>
      </c>
      <c r="F158" s="45">
        <f t="shared" si="26"/>
        <v>31.201619504644505</v>
      </c>
    </row>
    <row r="159" spans="1:6" ht="12.75" customHeight="1" x14ac:dyDescent="0.2">
      <c r="A159" s="63">
        <v>312</v>
      </c>
      <c r="B159" s="65" t="s">
        <v>320</v>
      </c>
      <c r="C159" s="247" t="s">
        <v>321</v>
      </c>
      <c r="D159" s="327">
        <v>6255449.3600000003</v>
      </c>
      <c r="E159" s="194">
        <v>6653545.0800000001</v>
      </c>
      <c r="F159" s="45">
        <f t="shared" si="26"/>
        <v>106.36398277868881</v>
      </c>
    </row>
    <row r="160" spans="1:6" ht="12.75" customHeight="1" x14ac:dyDescent="0.2">
      <c r="A160" s="63">
        <v>313</v>
      </c>
      <c r="B160" s="65" t="s">
        <v>322</v>
      </c>
      <c r="C160" s="247" t="s">
        <v>323</v>
      </c>
      <c r="D160" s="60">
        <f t="shared" ref="D160:E160" si="32">SUM(D161:D163)</f>
        <v>15522312.450000001</v>
      </c>
      <c r="E160" s="60">
        <f t="shared" si="32"/>
        <v>18118100.759999998</v>
      </c>
      <c r="F160" s="45">
        <f t="shared" si="26"/>
        <v>116.72294845475808</v>
      </c>
    </row>
    <row r="161" spans="1:6" ht="12.75" customHeight="1" x14ac:dyDescent="0.2">
      <c r="A161" s="63">
        <v>3131</v>
      </c>
      <c r="B161" s="65" t="s">
        <v>324</v>
      </c>
      <c r="C161" s="247" t="s">
        <v>325</v>
      </c>
      <c r="D161" s="327">
        <v>178729.32</v>
      </c>
      <c r="E161" s="194">
        <v>117.99</v>
      </c>
      <c r="F161" s="45">
        <f t="shared" si="26"/>
        <v>6.6016029155149245E-2</v>
      </c>
    </row>
    <row r="162" spans="1:6" ht="12.75" customHeight="1" x14ac:dyDescent="0.2">
      <c r="A162" s="63">
        <v>3132</v>
      </c>
      <c r="B162" s="65" t="s">
        <v>326</v>
      </c>
      <c r="C162" s="247" t="s">
        <v>327</v>
      </c>
      <c r="D162" s="327">
        <v>15341340.73</v>
      </c>
      <c r="E162" s="194">
        <v>18117929.09</v>
      </c>
      <c r="F162" s="45">
        <f t="shared" si="26"/>
        <v>118.09873340841963</v>
      </c>
    </row>
    <row r="163" spans="1:6" ht="12.75" customHeight="1" x14ac:dyDescent="0.2">
      <c r="A163" s="63">
        <v>3133</v>
      </c>
      <c r="B163" s="64" t="s">
        <v>328</v>
      </c>
      <c r="C163" s="247" t="s">
        <v>329</v>
      </c>
      <c r="D163" s="327">
        <v>2242.4</v>
      </c>
      <c r="E163" s="194">
        <v>53.68</v>
      </c>
      <c r="F163" s="45">
        <f t="shared" si="26"/>
        <v>2.3938637174455937</v>
      </c>
    </row>
    <row r="164" spans="1:6" ht="12.75" customHeight="1" x14ac:dyDescent="0.2">
      <c r="A164" s="70">
        <v>32</v>
      </c>
      <c r="B164" s="65" t="s">
        <v>330</v>
      </c>
      <c r="C164" s="247" t="s">
        <v>331</v>
      </c>
      <c r="D164" s="60">
        <f>D165+D170+D178+D188+D189+D194</f>
        <v>40065889.039999999</v>
      </c>
      <c r="E164" s="60">
        <f>E165+E170+E178+E188+E189+E194</f>
        <v>44581474.289999992</v>
      </c>
      <c r="F164" s="45">
        <f t="shared" si="26"/>
        <v>111.27039823200187</v>
      </c>
    </row>
    <row r="165" spans="1:6" ht="12.75" customHeight="1" x14ac:dyDescent="0.2">
      <c r="A165" s="63">
        <v>321</v>
      </c>
      <c r="B165" s="64" t="s">
        <v>332</v>
      </c>
      <c r="C165" s="247" t="s">
        <v>333</v>
      </c>
      <c r="D165" s="60">
        <f t="shared" ref="D165:E165" si="33">SUM(D166:D169)</f>
        <v>4114835.92</v>
      </c>
      <c r="E165" s="60">
        <f t="shared" si="33"/>
        <v>4483030.25</v>
      </c>
      <c r="F165" s="45">
        <f t="shared" si="26"/>
        <v>108.9479711259058</v>
      </c>
    </row>
    <row r="166" spans="1:6" ht="12.75" customHeight="1" x14ac:dyDescent="0.2">
      <c r="A166" s="63">
        <v>3211</v>
      </c>
      <c r="B166" s="64" t="s">
        <v>334</v>
      </c>
      <c r="C166" s="247" t="s">
        <v>335</v>
      </c>
      <c r="D166" s="327">
        <v>651031.15</v>
      </c>
      <c r="E166" s="194">
        <v>698779.78</v>
      </c>
      <c r="F166" s="45">
        <f t="shared" si="26"/>
        <v>107.33430804347842</v>
      </c>
    </row>
    <row r="167" spans="1:6" ht="12.75" customHeight="1" x14ac:dyDescent="0.2">
      <c r="A167" s="63">
        <v>3212</v>
      </c>
      <c r="B167" s="64" t="s">
        <v>336</v>
      </c>
      <c r="C167" s="247" t="s">
        <v>337</v>
      </c>
      <c r="D167" s="327">
        <v>3089708.59</v>
      </c>
      <c r="E167" s="194">
        <v>3322037.95</v>
      </c>
      <c r="F167" s="45">
        <f t="shared" si="26"/>
        <v>107.5194586554844</v>
      </c>
    </row>
    <row r="168" spans="1:6" ht="12.75" customHeight="1" x14ac:dyDescent="0.2">
      <c r="A168" s="63">
        <v>3213</v>
      </c>
      <c r="B168" s="64" t="s">
        <v>338</v>
      </c>
      <c r="C168" s="247" t="s">
        <v>339</v>
      </c>
      <c r="D168" s="327">
        <v>229663.72</v>
      </c>
      <c r="E168" s="194">
        <v>279064.89</v>
      </c>
      <c r="F168" s="45">
        <f t="shared" si="26"/>
        <v>121.51021937639955</v>
      </c>
    </row>
    <row r="169" spans="1:6" ht="12.75" customHeight="1" x14ac:dyDescent="0.2">
      <c r="A169" s="63">
        <v>3214</v>
      </c>
      <c r="B169" s="64" t="s">
        <v>340</v>
      </c>
      <c r="C169" s="247" t="s">
        <v>341</v>
      </c>
      <c r="D169" s="327">
        <v>144432.46</v>
      </c>
      <c r="E169" s="194">
        <v>183147.63</v>
      </c>
      <c r="F169" s="45">
        <f t="shared" si="26"/>
        <v>126.80503399305117</v>
      </c>
    </row>
    <row r="170" spans="1:6" ht="12.75" customHeight="1" x14ac:dyDescent="0.2">
      <c r="A170" s="63">
        <v>322</v>
      </c>
      <c r="B170" s="64" t="s">
        <v>342</v>
      </c>
      <c r="C170" s="247" t="s">
        <v>343</v>
      </c>
      <c r="D170" s="60">
        <f t="shared" ref="D170:E170" si="34">SUM(D171:D177)</f>
        <v>17289347.750000004</v>
      </c>
      <c r="E170" s="60">
        <f t="shared" si="34"/>
        <v>16624125.34</v>
      </c>
      <c r="F170" s="45">
        <f t="shared" si="26"/>
        <v>96.152414656591063</v>
      </c>
    </row>
    <row r="171" spans="1:6" ht="12.75" customHeight="1" x14ac:dyDescent="0.2">
      <c r="A171" s="63">
        <v>3221</v>
      </c>
      <c r="B171" s="64" t="s">
        <v>344</v>
      </c>
      <c r="C171" s="247" t="s">
        <v>345</v>
      </c>
      <c r="D171" s="327">
        <v>1321171.3400000001</v>
      </c>
      <c r="E171" s="194">
        <v>1391362.04</v>
      </c>
      <c r="F171" s="45">
        <f t="shared" si="26"/>
        <v>105.3127628396783</v>
      </c>
    </row>
    <row r="172" spans="1:6" ht="12.75" customHeight="1" x14ac:dyDescent="0.2">
      <c r="A172" s="63">
        <v>3222</v>
      </c>
      <c r="B172" s="64" t="s">
        <v>346</v>
      </c>
      <c r="C172" s="247" t="s">
        <v>347</v>
      </c>
      <c r="D172" s="327">
        <v>11688073.560000001</v>
      </c>
      <c r="E172" s="194">
        <v>10559810.27</v>
      </c>
      <c r="F172" s="45">
        <f t="shared" si="26"/>
        <v>90.346884076249765</v>
      </c>
    </row>
    <row r="173" spans="1:6" ht="12.75" customHeight="1" x14ac:dyDescent="0.2">
      <c r="A173" s="63">
        <v>3223</v>
      </c>
      <c r="B173" s="65" t="s">
        <v>348</v>
      </c>
      <c r="C173" s="247" t="s">
        <v>349</v>
      </c>
      <c r="D173" s="327">
        <v>3469318.61</v>
      </c>
      <c r="E173" s="194">
        <v>3664652.09</v>
      </c>
      <c r="F173" s="45">
        <f t="shared" si="26"/>
        <v>105.63031251834202</v>
      </c>
    </row>
    <row r="174" spans="1:6" ht="12.75" customHeight="1" x14ac:dyDescent="0.2">
      <c r="A174" s="63">
        <v>3224</v>
      </c>
      <c r="B174" s="65" t="s">
        <v>350</v>
      </c>
      <c r="C174" s="247" t="s">
        <v>351</v>
      </c>
      <c r="D174" s="327">
        <v>333206.84000000003</v>
      </c>
      <c r="E174" s="194">
        <v>357165.3</v>
      </c>
      <c r="F174" s="45">
        <f t="shared" si="26"/>
        <v>107.19026656235506</v>
      </c>
    </row>
    <row r="175" spans="1:6" ht="12.75" customHeight="1" x14ac:dyDescent="0.2">
      <c r="A175" s="63">
        <v>3225</v>
      </c>
      <c r="B175" s="65" t="s">
        <v>352</v>
      </c>
      <c r="C175" s="247" t="s">
        <v>353</v>
      </c>
      <c r="D175" s="327">
        <v>306862.3</v>
      </c>
      <c r="E175" s="194">
        <v>330008.67</v>
      </c>
      <c r="F175" s="45">
        <f t="shared" si="26"/>
        <v>107.54291745841702</v>
      </c>
    </row>
    <row r="176" spans="1:6" ht="12.75" customHeight="1" x14ac:dyDescent="0.2">
      <c r="A176" s="63">
        <v>3226</v>
      </c>
      <c r="B176" s="65" t="s">
        <v>354</v>
      </c>
      <c r="C176" s="247" t="s">
        <v>355</v>
      </c>
      <c r="D176" s="327">
        <v>0</v>
      </c>
      <c r="E176" s="194">
        <v>0</v>
      </c>
      <c r="F176" s="45" t="str">
        <f t="shared" si="26"/>
        <v>-</v>
      </c>
    </row>
    <row r="177" spans="1:6" ht="12.75" customHeight="1" x14ac:dyDescent="0.2">
      <c r="A177" s="63">
        <v>3227</v>
      </c>
      <c r="B177" s="65" t="s">
        <v>356</v>
      </c>
      <c r="C177" s="247" t="s">
        <v>357</v>
      </c>
      <c r="D177" s="327">
        <v>170715.1</v>
      </c>
      <c r="E177" s="194">
        <v>321126.96999999997</v>
      </c>
      <c r="F177" s="45">
        <f t="shared" si="26"/>
        <v>188.10695128901892</v>
      </c>
    </row>
    <row r="178" spans="1:6" ht="12.75" customHeight="1" x14ac:dyDescent="0.2">
      <c r="A178" s="63">
        <v>323</v>
      </c>
      <c r="B178" s="65" t="s">
        <v>358</v>
      </c>
      <c r="C178" s="247" t="s">
        <v>359</v>
      </c>
      <c r="D178" s="60">
        <f t="shared" ref="D178:E178" si="35">SUM(D179:D187)</f>
        <v>15107391.710000001</v>
      </c>
      <c r="E178" s="60">
        <f t="shared" si="35"/>
        <v>17255852.509999998</v>
      </c>
      <c r="F178" s="45">
        <f t="shared" si="26"/>
        <v>114.22125566902375</v>
      </c>
    </row>
    <row r="179" spans="1:6" ht="12.75" customHeight="1" x14ac:dyDescent="0.2">
      <c r="A179" s="63">
        <v>3231</v>
      </c>
      <c r="B179" s="65" t="s">
        <v>360</v>
      </c>
      <c r="C179" s="247" t="s">
        <v>361</v>
      </c>
      <c r="D179" s="327">
        <v>1118129.2</v>
      </c>
      <c r="E179" s="194">
        <v>1102176.97</v>
      </c>
      <c r="F179" s="45">
        <f t="shared" si="26"/>
        <v>98.573310669285803</v>
      </c>
    </row>
    <row r="180" spans="1:6" ht="12.75" customHeight="1" x14ac:dyDescent="0.2">
      <c r="A180" s="63">
        <v>3232</v>
      </c>
      <c r="B180" s="65" t="s">
        <v>362</v>
      </c>
      <c r="C180" s="247" t="s">
        <v>363</v>
      </c>
      <c r="D180" s="327">
        <v>2874498.44</v>
      </c>
      <c r="E180" s="194">
        <v>2948330.17</v>
      </c>
      <c r="F180" s="45">
        <f t="shared" si="26"/>
        <v>102.56850826469747</v>
      </c>
    </row>
    <row r="181" spans="1:6" ht="12.75" customHeight="1" x14ac:dyDescent="0.2">
      <c r="A181" s="63">
        <v>3233</v>
      </c>
      <c r="B181" s="65" t="s">
        <v>364</v>
      </c>
      <c r="C181" s="247" t="s">
        <v>365</v>
      </c>
      <c r="D181" s="327">
        <v>546875.76</v>
      </c>
      <c r="E181" s="194">
        <v>607819.23</v>
      </c>
      <c r="F181" s="45">
        <f t="shared" si="26"/>
        <v>111.14393331311668</v>
      </c>
    </row>
    <row r="182" spans="1:6" ht="12.75" customHeight="1" x14ac:dyDescent="0.2">
      <c r="A182" s="63">
        <v>3234</v>
      </c>
      <c r="B182" s="65" t="s">
        <v>366</v>
      </c>
      <c r="C182" s="247" t="s">
        <v>367</v>
      </c>
      <c r="D182" s="327">
        <v>1441706.1</v>
      </c>
      <c r="E182" s="194">
        <v>1568309.23</v>
      </c>
      <c r="F182" s="45">
        <f t="shared" si="26"/>
        <v>108.78147980368536</v>
      </c>
    </row>
    <row r="183" spans="1:6" ht="12.75" customHeight="1" x14ac:dyDescent="0.2">
      <c r="A183" s="63">
        <v>3235</v>
      </c>
      <c r="B183" s="64" t="s">
        <v>368</v>
      </c>
      <c r="C183" s="247" t="s">
        <v>369</v>
      </c>
      <c r="D183" s="327">
        <v>1265521.99</v>
      </c>
      <c r="E183" s="194">
        <v>1439560.42</v>
      </c>
      <c r="F183" s="45">
        <f t="shared" si="26"/>
        <v>113.75230390109617</v>
      </c>
    </row>
    <row r="184" spans="1:6" ht="12.75" customHeight="1" x14ac:dyDescent="0.2">
      <c r="A184" s="63">
        <v>3236</v>
      </c>
      <c r="B184" s="64" t="s">
        <v>370</v>
      </c>
      <c r="C184" s="247" t="s">
        <v>371</v>
      </c>
      <c r="D184" s="327">
        <v>1166823.9099999999</v>
      </c>
      <c r="E184" s="194">
        <v>1479065.19</v>
      </c>
      <c r="F184" s="45">
        <f t="shared" si="26"/>
        <v>126.75993158213565</v>
      </c>
    </row>
    <row r="185" spans="1:6" ht="12.75" customHeight="1" x14ac:dyDescent="0.2">
      <c r="A185" s="63">
        <v>3237</v>
      </c>
      <c r="B185" s="64" t="s">
        <v>372</v>
      </c>
      <c r="C185" s="247" t="s">
        <v>373</v>
      </c>
      <c r="D185" s="327">
        <v>2940801.29</v>
      </c>
      <c r="E185" s="194">
        <v>3647937.63</v>
      </c>
      <c r="F185" s="45">
        <f t="shared" si="26"/>
        <v>124.04570286352126</v>
      </c>
    </row>
    <row r="186" spans="1:6" ht="12.75" customHeight="1" x14ac:dyDescent="0.2">
      <c r="A186" s="63">
        <v>3238</v>
      </c>
      <c r="B186" s="64" t="s">
        <v>374</v>
      </c>
      <c r="C186" s="247" t="s">
        <v>375</v>
      </c>
      <c r="D186" s="327">
        <v>1226307.1399999999</v>
      </c>
      <c r="E186" s="194">
        <v>1537001</v>
      </c>
      <c r="F186" s="45">
        <f t="shared" si="26"/>
        <v>125.33572951389651</v>
      </c>
    </row>
    <row r="187" spans="1:6" ht="12.75" customHeight="1" x14ac:dyDescent="0.2">
      <c r="A187" s="63">
        <v>3239</v>
      </c>
      <c r="B187" s="64" t="s">
        <v>376</v>
      </c>
      <c r="C187" s="247" t="s">
        <v>377</v>
      </c>
      <c r="D187" s="327">
        <v>2526727.88</v>
      </c>
      <c r="E187" s="194">
        <v>2925652.67</v>
      </c>
      <c r="F187" s="45">
        <f t="shared" si="26"/>
        <v>115.7881975798676</v>
      </c>
    </row>
    <row r="188" spans="1:6" ht="12.75" customHeight="1" x14ac:dyDescent="0.2">
      <c r="A188" s="63">
        <v>324</v>
      </c>
      <c r="B188" s="64" t="s">
        <v>378</v>
      </c>
      <c r="C188" s="247" t="s">
        <v>379</v>
      </c>
      <c r="D188" s="327">
        <v>98171.93</v>
      </c>
      <c r="E188" s="194">
        <v>151453.79</v>
      </c>
      <c r="F188" s="45">
        <f t="shared" si="26"/>
        <v>154.27402720920333</v>
      </c>
    </row>
    <row r="189" spans="1:6" ht="24" x14ac:dyDescent="0.2">
      <c r="A189" s="70" t="s">
        <v>380</v>
      </c>
      <c r="B189" s="65" t="s">
        <v>381</v>
      </c>
      <c r="C189" s="277" t="s">
        <v>380</v>
      </c>
      <c r="D189" s="60">
        <f>SUM(D190:D193)</f>
        <v>0</v>
      </c>
      <c r="E189" s="60">
        <f>SUM(E190:E193)</f>
        <v>2333696.62</v>
      </c>
      <c r="F189" s="45" t="str">
        <f>IF(D189&lt;&gt;0,IF(E189/D189&gt;=100,"&gt;&gt;100",E189/D189*100),"-")</f>
        <v>-</v>
      </c>
    </row>
    <row r="190" spans="1:6" ht="12.75" customHeight="1" x14ac:dyDescent="0.2">
      <c r="A190" s="70" t="s">
        <v>382</v>
      </c>
      <c r="B190" s="65" t="s">
        <v>383</v>
      </c>
      <c r="C190" s="277" t="s">
        <v>382</v>
      </c>
      <c r="D190" s="192">
        <v>0</v>
      </c>
      <c r="E190" s="192">
        <v>2333696.62</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3456141.73</v>
      </c>
      <c r="E194" s="60">
        <f t="shared" si="36"/>
        <v>3733315.78</v>
      </c>
      <c r="F194" s="45">
        <f t="shared" si="26"/>
        <v>108.0197535764831</v>
      </c>
    </row>
    <row r="195" spans="1:6" ht="12.75" customHeight="1" x14ac:dyDescent="0.2">
      <c r="A195" s="63">
        <v>3291</v>
      </c>
      <c r="B195" s="183" t="s">
        <v>392</v>
      </c>
      <c r="C195" s="247" t="s">
        <v>393</v>
      </c>
      <c r="D195" s="327">
        <v>279131.39</v>
      </c>
      <c r="E195" s="194">
        <v>362080.59</v>
      </c>
      <c r="F195" s="45">
        <f t="shared" si="26"/>
        <v>129.71690142051025</v>
      </c>
    </row>
    <row r="196" spans="1:6" ht="12.75" customHeight="1" x14ac:dyDescent="0.2">
      <c r="A196" s="63">
        <v>3292</v>
      </c>
      <c r="B196" s="64" t="s">
        <v>394</v>
      </c>
      <c r="C196" s="247" t="s">
        <v>395</v>
      </c>
      <c r="D196" s="327">
        <v>435269.64</v>
      </c>
      <c r="E196" s="194">
        <v>411952.42</v>
      </c>
      <c r="F196" s="45">
        <f t="shared" si="26"/>
        <v>94.643040116466651</v>
      </c>
    </row>
    <row r="197" spans="1:6" ht="12.75" customHeight="1" x14ac:dyDescent="0.2">
      <c r="A197" s="63">
        <v>3293</v>
      </c>
      <c r="B197" s="64" t="s">
        <v>396</v>
      </c>
      <c r="C197" s="247" t="s">
        <v>397</v>
      </c>
      <c r="D197" s="327">
        <v>208192.03</v>
      </c>
      <c r="E197" s="194">
        <v>239937.71</v>
      </c>
      <c r="F197" s="45">
        <f t="shared" si="26"/>
        <v>115.24826862968769</v>
      </c>
    </row>
    <row r="198" spans="1:6" ht="12.75" customHeight="1" x14ac:dyDescent="0.2">
      <c r="A198" s="63">
        <v>3294</v>
      </c>
      <c r="B198" s="64" t="s">
        <v>398</v>
      </c>
      <c r="C198" s="247" t="s">
        <v>399</v>
      </c>
      <c r="D198" s="327">
        <v>98176.36</v>
      </c>
      <c r="E198" s="194">
        <v>119130.02</v>
      </c>
      <c r="F198" s="45">
        <f t="shared" si="26"/>
        <v>121.34287724662028</v>
      </c>
    </row>
    <row r="199" spans="1:6" ht="12.75" customHeight="1" x14ac:dyDescent="0.2">
      <c r="A199" s="63">
        <v>3295</v>
      </c>
      <c r="B199" s="64" t="s">
        <v>400</v>
      </c>
      <c r="C199" s="247" t="s">
        <v>401</v>
      </c>
      <c r="D199" s="327">
        <v>218168.1</v>
      </c>
      <c r="E199" s="194">
        <v>239198.89</v>
      </c>
      <c r="F199" s="45">
        <f t="shared" si="26"/>
        <v>109.63971818061393</v>
      </c>
    </row>
    <row r="200" spans="1:6" ht="12.75" customHeight="1" x14ac:dyDescent="0.2">
      <c r="A200" s="63" t="s">
        <v>402</v>
      </c>
      <c r="B200" s="64" t="s">
        <v>403</v>
      </c>
      <c r="C200" s="247" t="s">
        <v>402</v>
      </c>
      <c r="D200" s="327">
        <v>92726.38</v>
      </c>
      <c r="E200" s="194">
        <v>24350.77</v>
      </c>
      <c r="F200" s="45">
        <f t="shared" si="26"/>
        <v>26.260887139129125</v>
      </c>
    </row>
    <row r="201" spans="1:6" ht="12.75" customHeight="1" x14ac:dyDescent="0.2">
      <c r="A201" s="63">
        <v>3299</v>
      </c>
      <c r="B201" s="64" t="s">
        <v>404</v>
      </c>
      <c r="C201" s="247" t="s">
        <v>405</v>
      </c>
      <c r="D201" s="327">
        <v>2124477.83</v>
      </c>
      <c r="E201" s="194">
        <v>2336665.38</v>
      </c>
      <c r="F201" s="45">
        <f t="shared" si="26"/>
        <v>109.98775073119967</v>
      </c>
    </row>
    <row r="202" spans="1:6" ht="12.75" customHeight="1" x14ac:dyDescent="0.2">
      <c r="A202" s="63">
        <v>34</v>
      </c>
      <c r="B202" s="183" t="s">
        <v>406</v>
      </c>
      <c r="C202" s="247" t="s">
        <v>407</v>
      </c>
      <c r="D202" s="60">
        <f t="shared" ref="D202:E202" si="37">D203+D208+D216</f>
        <v>768618.52999999991</v>
      </c>
      <c r="E202" s="60">
        <f t="shared" si="37"/>
        <v>918209.88</v>
      </c>
      <c r="F202" s="45">
        <f t="shared" si="26"/>
        <v>119.46236581103504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528706.91999999993</v>
      </c>
      <c r="E208" s="60">
        <f t="shared" si="39"/>
        <v>677943.63</v>
      </c>
      <c r="F208" s="45">
        <f t="shared" si="26"/>
        <v>128.22673665780658</v>
      </c>
    </row>
    <row r="209" spans="1:6" ht="24" x14ac:dyDescent="0.2">
      <c r="A209" s="63">
        <v>3421</v>
      </c>
      <c r="B209" s="64" t="s">
        <v>420</v>
      </c>
      <c r="C209" s="247" t="s">
        <v>421</v>
      </c>
      <c r="D209" s="327">
        <v>0</v>
      </c>
      <c r="E209" s="194">
        <v>0</v>
      </c>
      <c r="F209" s="45" t="str">
        <f t="shared" si="26"/>
        <v>-</v>
      </c>
    </row>
    <row r="210" spans="1:6" ht="24" x14ac:dyDescent="0.2">
      <c r="A210" s="63">
        <v>3422</v>
      </c>
      <c r="B210" s="183" t="s">
        <v>422</v>
      </c>
      <c r="C210" s="247" t="s">
        <v>423</v>
      </c>
      <c r="D210" s="327">
        <v>242574.24</v>
      </c>
      <c r="E210" s="194">
        <v>242574.24</v>
      </c>
      <c r="F210" s="45">
        <f t="shared" si="26"/>
        <v>100</v>
      </c>
    </row>
    <row r="211" spans="1:6" ht="24" x14ac:dyDescent="0.2">
      <c r="A211" s="63">
        <v>3423</v>
      </c>
      <c r="B211" s="183" t="s">
        <v>424</v>
      </c>
      <c r="C211" s="247" t="s">
        <v>425</v>
      </c>
      <c r="D211" s="327">
        <v>286132.68</v>
      </c>
      <c r="E211" s="194">
        <v>285747.09999999998</v>
      </c>
      <c r="F211" s="45">
        <f t="shared" si="26"/>
        <v>99.865244333502901</v>
      </c>
    </row>
    <row r="212" spans="1:6" ht="12.75" customHeight="1" x14ac:dyDescent="0.2">
      <c r="A212" s="63">
        <v>3425</v>
      </c>
      <c r="B212" s="64" t="s">
        <v>426</v>
      </c>
      <c r="C212" s="247" t="s">
        <v>427</v>
      </c>
      <c r="D212" s="327">
        <v>0</v>
      </c>
      <c r="E212" s="194">
        <v>149026.37</v>
      </c>
      <c r="F212" s="45" t="str">
        <f t="shared" si="26"/>
        <v>-</v>
      </c>
    </row>
    <row r="213" spans="1:6" ht="12.75" customHeight="1" x14ac:dyDescent="0.2">
      <c r="A213" s="63">
        <v>3426</v>
      </c>
      <c r="B213" s="64" t="s">
        <v>428</v>
      </c>
      <c r="C213" s="247" t="s">
        <v>429</v>
      </c>
      <c r="D213" s="327">
        <v>0</v>
      </c>
      <c r="E213" s="194">
        <v>0</v>
      </c>
      <c r="F213" s="45" t="str">
        <f t="shared" si="26"/>
        <v>-</v>
      </c>
    </row>
    <row r="214" spans="1:6" ht="24" x14ac:dyDescent="0.2">
      <c r="A214" s="63">
        <v>3427</v>
      </c>
      <c r="B214" s="64" t="s">
        <v>430</v>
      </c>
      <c r="C214" s="247" t="s">
        <v>431</v>
      </c>
      <c r="D214" s="327">
        <v>0</v>
      </c>
      <c r="E214" s="194">
        <v>595.91999999999996</v>
      </c>
      <c r="F214" s="45" t="str">
        <f t="shared" si="26"/>
        <v>-</v>
      </c>
    </row>
    <row r="215" spans="1:6" ht="12.75" customHeight="1" x14ac:dyDescent="0.2">
      <c r="A215" s="63">
        <v>3428</v>
      </c>
      <c r="B215" s="64" t="s">
        <v>432</v>
      </c>
      <c r="C215" s="247" t="s">
        <v>433</v>
      </c>
      <c r="D215" s="327">
        <v>0</v>
      </c>
      <c r="E215" s="194">
        <v>0</v>
      </c>
      <c r="F215" s="45" t="str">
        <f t="shared" si="26"/>
        <v>-</v>
      </c>
    </row>
    <row r="216" spans="1:6" ht="12.75" customHeight="1" x14ac:dyDescent="0.2">
      <c r="A216" s="63">
        <v>343</v>
      </c>
      <c r="B216" s="65" t="s">
        <v>434</v>
      </c>
      <c r="C216" s="247" t="s">
        <v>435</v>
      </c>
      <c r="D216" s="60">
        <f t="shared" ref="D216:E216" si="40">SUM(D217:D220)</f>
        <v>239911.61000000002</v>
      </c>
      <c r="E216" s="60">
        <f t="shared" si="40"/>
        <v>240266.25</v>
      </c>
      <c r="F216" s="45">
        <f t="shared" si="26"/>
        <v>100.14782110794886</v>
      </c>
    </row>
    <row r="217" spans="1:6" ht="12.75" customHeight="1" x14ac:dyDescent="0.2">
      <c r="A217" s="63">
        <v>3431</v>
      </c>
      <c r="B217" s="182" t="s">
        <v>436</v>
      </c>
      <c r="C217" s="247" t="s">
        <v>437</v>
      </c>
      <c r="D217" s="327">
        <v>211400.92</v>
      </c>
      <c r="E217" s="194">
        <v>226056.85</v>
      </c>
      <c r="F217" s="45">
        <f t="shared" si="26"/>
        <v>106.93276547708497</v>
      </c>
    </row>
    <row r="218" spans="1:6" ht="12.75" customHeight="1" x14ac:dyDescent="0.2">
      <c r="A218" s="63">
        <v>3432</v>
      </c>
      <c r="B218" s="65" t="s">
        <v>438</v>
      </c>
      <c r="C218" s="247" t="s">
        <v>439</v>
      </c>
      <c r="D218" s="327">
        <v>27.29</v>
      </c>
      <c r="E218" s="194">
        <v>0</v>
      </c>
      <c r="F218" s="45">
        <f t="shared" si="26"/>
        <v>0</v>
      </c>
    </row>
    <row r="219" spans="1:6" ht="12.75" customHeight="1" x14ac:dyDescent="0.2">
      <c r="A219" s="63">
        <v>3433</v>
      </c>
      <c r="B219" s="65" t="s">
        <v>440</v>
      </c>
      <c r="C219" s="247" t="s">
        <v>441</v>
      </c>
      <c r="D219" s="327">
        <v>8844.83</v>
      </c>
      <c r="E219" s="194">
        <v>14121.54</v>
      </c>
      <c r="F219" s="45">
        <f t="shared" si="26"/>
        <v>159.65869327053207</v>
      </c>
    </row>
    <row r="220" spans="1:6" ht="12.75" customHeight="1" x14ac:dyDescent="0.2">
      <c r="A220" s="63">
        <v>3434</v>
      </c>
      <c r="B220" s="65" t="s">
        <v>442</v>
      </c>
      <c r="C220" s="247" t="s">
        <v>443</v>
      </c>
      <c r="D220" s="327">
        <v>19638.57</v>
      </c>
      <c r="E220" s="194">
        <v>87.86</v>
      </c>
      <c r="F220" s="45">
        <f t="shared" si="26"/>
        <v>0.44738491651887075</v>
      </c>
    </row>
    <row r="221" spans="1:6" ht="12.75" customHeight="1" x14ac:dyDescent="0.2">
      <c r="A221" s="63">
        <v>35</v>
      </c>
      <c r="B221" s="65" t="s">
        <v>444</v>
      </c>
      <c r="C221" s="247" t="s">
        <v>445</v>
      </c>
      <c r="D221" s="60">
        <f t="shared" ref="D221:E221" si="41">D222+D225+D229</f>
        <v>2121153.0300000003</v>
      </c>
      <c r="E221" s="60">
        <f t="shared" si="41"/>
        <v>2103500.44</v>
      </c>
      <c r="F221" s="45">
        <f t="shared" si="26"/>
        <v>99.16778328812984</v>
      </c>
    </row>
    <row r="222" spans="1:6" ht="24" x14ac:dyDescent="0.2">
      <c r="A222" s="63">
        <v>351</v>
      </c>
      <c r="B222" s="65" t="s">
        <v>446</v>
      </c>
      <c r="C222" s="247" t="s">
        <v>447</v>
      </c>
      <c r="D222" s="60">
        <f t="shared" ref="D222:E222" si="42">SUM(D223:D224)</f>
        <v>1298177.8400000001</v>
      </c>
      <c r="E222" s="60">
        <f t="shared" si="42"/>
        <v>1425547.05</v>
      </c>
      <c r="F222" s="45">
        <f t="shared" si="26"/>
        <v>109.8113837777419</v>
      </c>
    </row>
    <row r="223" spans="1:6" ht="12.75" customHeight="1" x14ac:dyDescent="0.2">
      <c r="A223" s="63">
        <v>3511</v>
      </c>
      <c r="B223" s="65" t="s">
        <v>448</v>
      </c>
      <c r="C223" s="247" t="s">
        <v>449</v>
      </c>
      <c r="D223" s="327">
        <v>0</v>
      </c>
      <c r="E223" s="194">
        <v>0</v>
      </c>
      <c r="F223" s="45" t="str">
        <f t="shared" si="26"/>
        <v>-</v>
      </c>
    </row>
    <row r="224" spans="1:6" ht="12.75" customHeight="1" x14ac:dyDescent="0.2">
      <c r="A224" s="63">
        <v>3512</v>
      </c>
      <c r="B224" s="65" t="s">
        <v>450</v>
      </c>
      <c r="C224" s="247" t="s">
        <v>451</v>
      </c>
      <c r="D224" s="327">
        <v>1298177.8400000001</v>
      </c>
      <c r="E224" s="194">
        <v>1425547.05</v>
      </c>
      <c r="F224" s="45">
        <f t="shared" si="26"/>
        <v>109.8113837777419</v>
      </c>
    </row>
    <row r="225" spans="1:6" ht="36" x14ac:dyDescent="0.2">
      <c r="A225" s="63">
        <v>352</v>
      </c>
      <c r="B225" s="65" t="s">
        <v>452</v>
      </c>
      <c r="C225" s="247" t="s">
        <v>453</v>
      </c>
      <c r="D225" s="60">
        <f t="shared" ref="D225:E225" si="43">SUM(D226:D228)</f>
        <v>745849.31</v>
      </c>
      <c r="E225" s="60">
        <f t="shared" si="43"/>
        <v>677953.39</v>
      </c>
      <c r="F225" s="45">
        <f t="shared" si="26"/>
        <v>90.896831425640116</v>
      </c>
    </row>
    <row r="226" spans="1:6" ht="12.75" customHeight="1" x14ac:dyDescent="0.2">
      <c r="A226" s="63">
        <v>3521</v>
      </c>
      <c r="B226" s="65" t="s">
        <v>454</v>
      </c>
      <c r="C226" s="247" t="s">
        <v>455</v>
      </c>
      <c r="D226" s="327">
        <v>0</v>
      </c>
      <c r="E226" s="194">
        <v>0</v>
      </c>
      <c r="F226" s="45" t="str">
        <f t="shared" si="26"/>
        <v>-</v>
      </c>
    </row>
    <row r="227" spans="1:6" ht="12.75" customHeight="1" x14ac:dyDescent="0.2">
      <c r="A227" s="63">
        <v>3522</v>
      </c>
      <c r="B227" s="65" t="s">
        <v>456</v>
      </c>
      <c r="C227" s="247" t="s">
        <v>457</v>
      </c>
      <c r="D227" s="327">
        <v>441764.44</v>
      </c>
      <c r="E227" s="194">
        <v>514983.71</v>
      </c>
      <c r="F227" s="45">
        <f t="shared" si="26"/>
        <v>116.57427881700937</v>
      </c>
    </row>
    <row r="228" spans="1:6" ht="12.75" customHeight="1" x14ac:dyDescent="0.2">
      <c r="A228" s="63">
        <v>3523</v>
      </c>
      <c r="B228" s="64" t="s">
        <v>458</v>
      </c>
      <c r="C228" s="247" t="s">
        <v>459</v>
      </c>
      <c r="D228" s="327">
        <v>304084.87</v>
      </c>
      <c r="E228" s="194">
        <v>162969.68</v>
      </c>
      <c r="F228" s="45">
        <f t="shared" si="26"/>
        <v>53.593485266136383</v>
      </c>
    </row>
    <row r="229" spans="1:6" ht="24" x14ac:dyDescent="0.2">
      <c r="A229" s="63" t="s">
        <v>460</v>
      </c>
      <c r="B229" s="64" t="s">
        <v>461</v>
      </c>
      <c r="C229" s="247" t="s">
        <v>460</v>
      </c>
      <c r="D229" s="327">
        <v>77125.88</v>
      </c>
      <c r="E229" s="194">
        <v>0</v>
      </c>
      <c r="F229" s="45">
        <f t="shared" si="26"/>
        <v>0</v>
      </c>
    </row>
    <row r="230" spans="1:6" ht="24" x14ac:dyDescent="0.2">
      <c r="A230" s="63">
        <v>36</v>
      </c>
      <c r="B230" s="65" t="s">
        <v>462</v>
      </c>
      <c r="C230" s="247" t="s">
        <v>463</v>
      </c>
      <c r="D230" s="60">
        <f>D231+D234+D237+D242+D246+D250+D254+D257</f>
        <v>4541969.0299999993</v>
      </c>
      <c r="E230" s="60">
        <f>E231+E234+E237+E242+E246+E250+E254+E257</f>
        <v>4697535.93</v>
      </c>
      <c r="F230" s="45">
        <f t="shared" ref="F230:F245" si="44">IF(D230&lt;&gt;0,IF(E230/D230&gt;=100,"&gt;&gt;100",E230/D230*100),"-")</f>
        <v>103.42509821120467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81860.28</v>
      </c>
      <c r="E234" s="60">
        <f t="shared" si="46"/>
        <v>0</v>
      </c>
      <c r="F234" s="45">
        <f t="shared" si="44"/>
        <v>0</v>
      </c>
    </row>
    <row r="235" spans="1:6" ht="12.75" customHeight="1" x14ac:dyDescent="0.2">
      <c r="A235" s="63">
        <v>3621</v>
      </c>
      <c r="B235" s="65" t="s">
        <v>472</v>
      </c>
      <c r="C235" s="247" t="s">
        <v>473</v>
      </c>
      <c r="D235" s="327">
        <v>10622</v>
      </c>
      <c r="E235" s="194">
        <v>0</v>
      </c>
      <c r="F235" s="45">
        <f t="shared" si="44"/>
        <v>0</v>
      </c>
    </row>
    <row r="236" spans="1:6" ht="24" x14ac:dyDescent="0.2">
      <c r="A236" s="63">
        <v>3622</v>
      </c>
      <c r="B236" s="65" t="s">
        <v>474</v>
      </c>
      <c r="C236" s="247" t="s">
        <v>475</v>
      </c>
      <c r="D236" s="327">
        <v>71238.28</v>
      </c>
      <c r="E236" s="194">
        <v>0</v>
      </c>
      <c r="F236" s="45">
        <f t="shared" si="44"/>
        <v>0</v>
      </c>
    </row>
    <row r="237" spans="1:6" ht="24" x14ac:dyDescent="0.2">
      <c r="A237" s="63">
        <v>363</v>
      </c>
      <c r="B237" s="65" t="s">
        <v>476</v>
      </c>
      <c r="C237" s="247" t="s">
        <v>477</v>
      </c>
      <c r="D237" s="60">
        <f t="shared" ref="D237:E237" si="47">SUM(D238:D241)</f>
        <v>2656410.84</v>
      </c>
      <c r="E237" s="60">
        <f t="shared" si="47"/>
        <v>3100049.85</v>
      </c>
      <c r="F237" s="45">
        <f t="shared" si="44"/>
        <v>116.70069265339997</v>
      </c>
    </row>
    <row r="238" spans="1:6" ht="12" x14ac:dyDescent="0.2">
      <c r="A238" s="63">
        <v>3631</v>
      </c>
      <c r="B238" s="65" t="s">
        <v>478</v>
      </c>
      <c r="C238" s="247" t="s">
        <v>479</v>
      </c>
      <c r="D238" s="327">
        <v>698659.08</v>
      </c>
      <c r="E238" s="194">
        <v>1386629.24</v>
      </c>
      <c r="F238" s="45">
        <f t="shared" si="44"/>
        <v>198.47008071518945</v>
      </c>
    </row>
    <row r="239" spans="1:6" ht="12" x14ac:dyDescent="0.2">
      <c r="A239" s="63">
        <v>3632</v>
      </c>
      <c r="B239" s="65" t="s">
        <v>480</v>
      </c>
      <c r="C239" s="247" t="s">
        <v>481</v>
      </c>
      <c r="D239" s="327">
        <v>1957751.76</v>
      </c>
      <c r="E239" s="194">
        <v>1713420.61</v>
      </c>
      <c r="F239" s="45">
        <f t="shared" si="44"/>
        <v>87.519809457354285</v>
      </c>
    </row>
    <row r="240" spans="1:6" ht="24" x14ac:dyDescent="0.2">
      <c r="A240" s="63" t="s">
        <v>482</v>
      </c>
      <c r="B240" s="65" t="s">
        <v>483</v>
      </c>
      <c r="C240" s="248" t="s">
        <v>482</v>
      </c>
      <c r="D240" s="327">
        <v>0</v>
      </c>
      <c r="E240" s="194">
        <v>0</v>
      </c>
      <c r="F240" s="45" t="str">
        <f t="shared" si="44"/>
        <v>-</v>
      </c>
    </row>
    <row r="241" spans="1:6" ht="24" x14ac:dyDescent="0.2">
      <c r="A241" s="63" t="s">
        <v>484</v>
      </c>
      <c r="B241" s="65" t="s">
        <v>485</v>
      </c>
      <c r="C241" s="248" t="s">
        <v>484</v>
      </c>
      <c r="D241" s="327">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1119787.1499999999</v>
      </c>
      <c r="E246" s="60">
        <f t="shared" si="48"/>
        <v>1527697.02</v>
      </c>
      <c r="F246" s="45">
        <f t="shared" ref="F246:F249" si="49">IF(D246&lt;&gt;0,IF(E246/D246&gt;=100,"&gt;&gt;100",E246/D246*100),"-")</f>
        <v>136.42744694828835</v>
      </c>
    </row>
    <row r="247" spans="1:6" ht="12.75" customHeight="1" x14ac:dyDescent="0.2">
      <c r="A247" s="63" t="s">
        <v>493</v>
      </c>
      <c r="B247" s="64" t="s">
        <v>494</v>
      </c>
      <c r="C247" s="247" t="s">
        <v>493</v>
      </c>
      <c r="D247" s="327">
        <v>951205.96</v>
      </c>
      <c r="E247" s="194">
        <v>1448115.83</v>
      </c>
      <c r="F247" s="45">
        <f t="shared" si="49"/>
        <v>152.23998701606118</v>
      </c>
    </row>
    <row r="248" spans="1:6" ht="12.75" customHeight="1" x14ac:dyDescent="0.2">
      <c r="A248" s="63" t="s">
        <v>495</v>
      </c>
      <c r="B248" s="64" t="s">
        <v>496</v>
      </c>
      <c r="C248" s="247" t="s">
        <v>495</v>
      </c>
      <c r="D248" s="327">
        <v>168581.19</v>
      </c>
      <c r="E248" s="194">
        <v>79581.19</v>
      </c>
      <c r="F248" s="45">
        <f t="shared" si="49"/>
        <v>47.206446935153323</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327">
        <v>0</v>
      </c>
      <c r="E251" s="194">
        <v>0</v>
      </c>
      <c r="F251" s="45" t="str">
        <f t="shared" si="51"/>
        <v>-</v>
      </c>
    </row>
    <row r="252" spans="1:6" ht="24" x14ac:dyDescent="0.2">
      <c r="A252" s="63">
        <v>3673</v>
      </c>
      <c r="B252" s="64" t="s">
        <v>503</v>
      </c>
      <c r="C252" s="247" t="s">
        <v>504</v>
      </c>
      <c r="D252" s="327">
        <v>0</v>
      </c>
      <c r="E252" s="194">
        <v>0</v>
      </c>
      <c r="F252" s="45" t="str">
        <f t="shared" si="51"/>
        <v>-</v>
      </c>
    </row>
    <row r="253" spans="1:6" ht="24" x14ac:dyDescent="0.2">
      <c r="A253" s="63">
        <v>3674</v>
      </c>
      <c r="B253" s="64" t="s">
        <v>505</v>
      </c>
      <c r="C253" s="247" t="s">
        <v>506</v>
      </c>
      <c r="D253" s="327">
        <v>0</v>
      </c>
      <c r="E253" s="194">
        <v>0</v>
      </c>
      <c r="F253" s="45" t="str">
        <f t="shared" si="51"/>
        <v>-</v>
      </c>
    </row>
    <row r="254" spans="1:6" ht="12.75" customHeight="1" x14ac:dyDescent="0.2">
      <c r="A254" s="63" t="s">
        <v>507</v>
      </c>
      <c r="B254" s="220" t="s">
        <v>508</v>
      </c>
      <c r="C254" s="247" t="s">
        <v>507</v>
      </c>
      <c r="D254" s="60">
        <f t="shared" ref="D254:E254" si="52">SUM(D255:D256)</f>
        <v>683910.75999999989</v>
      </c>
      <c r="E254" s="60">
        <f t="shared" si="52"/>
        <v>69789.060000000012</v>
      </c>
      <c r="F254" s="45">
        <f t="shared" ref="F254:F261" si="53">IF(D254&lt;&gt;0,IF(E254/D254&gt;=100,"&gt;&gt;100",E254/D254*100),"-")</f>
        <v>10.204410294699857</v>
      </c>
    </row>
    <row r="255" spans="1:6" ht="12.75" customHeight="1" x14ac:dyDescent="0.2">
      <c r="A255" s="63" t="s">
        <v>509</v>
      </c>
      <c r="B255" s="64" t="s">
        <v>154</v>
      </c>
      <c r="C255" s="247" t="s">
        <v>509</v>
      </c>
      <c r="D255" s="327">
        <v>651861.56999999995</v>
      </c>
      <c r="E255" s="194">
        <v>68374.100000000006</v>
      </c>
      <c r="F255" s="45">
        <f t="shared" si="53"/>
        <v>10.489052146454963</v>
      </c>
    </row>
    <row r="256" spans="1:6" ht="12.75" customHeight="1" x14ac:dyDescent="0.2">
      <c r="A256" s="63" t="s">
        <v>510</v>
      </c>
      <c r="B256" s="220" t="s">
        <v>156</v>
      </c>
      <c r="C256" s="247" t="s">
        <v>510</v>
      </c>
      <c r="D256" s="327">
        <v>32049.19</v>
      </c>
      <c r="E256" s="194">
        <v>1414.96</v>
      </c>
      <c r="F256" s="45">
        <f t="shared" si="53"/>
        <v>4.4149633734893143</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327">
        <v>0</v>
      </c>
      <c r="E258" s="194">
        <v>0</v>
      </c>
      <c r="F258" s="45" t="str">
        <f t="shared" si="53"/>
        <v>-</v>
      </c>
    </row>
    <row r="259" spans="1:6" ht="12.75" customHeight="1" x14ac:dyDescent="0.2">
      <c r="A259" s="63" t="s">
        <v>514</v>
      </c>
      <c r="B259" s="64" t="s">
        <v>161</v>
      </c>
      <c r="C259" s="247" t="s">
        <v>514</v>
      </c>
      <c r="D259" s="327">
        <v>0</v>
      </c>
      <c r="E259" s="194">
        <v>0</v>
      </c>
      <c r="F259" s="45" t="str">
        <f t="shared" si="53"/>
        <v>-</v>
      </c>
    </row>
    <row r="260" spans="1:6" ht="24" x14ac:dyDescent="0.2">
      <c r="A260" s="63" t="s">
        <v>515</v>
      </c>
      <c r="B260" s="64" t="s">
        <v>163</v>
      </c>
      <c r="C260" s="247" t="s">
        <v>515</v>
      </c>
      <c r="D260" s="327">
        <v>0</v>
      </c>
      <c r="E260" s="194">
        <v>0</v>
      </c>
      <c r="F260" s="45" t="str">
        <f t="shared" si="53"/>
        <v>-</v>
      </c>
    </row>
    <row r="261" spans="1:6" ht="24" x14ac:dyDescent="0.2">
      <c r="A261" s="63" t="s">
        <v>516</v>
      </c>
      <c r="B261" s="64" t="s">
        <v>165</v>
      </c>
      <c r="C261" s="247" t="s">
        <v>516</v>
      </c>
      <c r="D261" s="327">
        <v>0</v>
      </c>
      <c r="E261" s="194">
        <v>0</v>
      </c>
      <c r="F261" s="45" t="str">
        <f t="shared" si="53"/>
        <v>-</v>
      </c>
    </row>
    <row r="262" spans="1:6" ht="24" x14ac:dyDescent="0.2">
      <c r="A262" s="63">
        <v>37</v>
      </c>
      <c r="B262" s="64" t="s">
        <v>517</v>
      </c>
      <c r="C262" s="247" t="s">
        <v>518</v>
      </c>
      <c r="D262" s="60">
        <f t="shared" ref="D262:E262" si="55">D263+D269</f>
        <v>6118214.6900000004</v>
      </c>
      <c r="E262" s="60">
        <f t="shared" si="55"/>
        <v>6890549.3499999996</v>
      </c>
      <c r="F262" s="45">
        <f t="shared" ref="F262:F268" si="56">IF(D262&lt;&gt;0,IF(E262/D262&gt;=100,"&gt;&gt;100",E262/D262*100),"-")</f>
        <v>112.62352988793205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6118214.6900000004</v>
      </c>
      <c r="E269" s="60">
        <f t="shared" si="58"/>
        <v>6890549.3499999996</v>
      </c>
      <c r="F269" s="45">
        <f t="shared" ref="F269:F272" si="59">IF(D269&lt;&gt;0,IF(E269/D269&gt;=100,"&gt;&gt;100",E269/D269*100),"-")</f>
        <v>112.62352988793205</v>
      </c>
    </row>
    <row r="270" spans="1:6" ht="12.75" customHeight="1" x14ac:dyDescent="0.2">
      <c r="A270" s="63">
        <v>3721</v>
      </c>
      <c r="B270" s="65" t="s">
        <v>533</v>
      </c>
      <c r="C270" s="247" t="s">
        <v>534</v>
      </c>
      <c r="D270" s="327">
        <v>610342.75</v>
      </c>
      <c r="E270" s="194">
        <v>1031923.72</v>
      </c>
      <c r="F270" s="45">
        <f t="shared" si="59"/>
        <v>169.07282342585376</v>
      </c>
    </row>
    <row r="271" spans="1:6" ht="12.75" customHeight="1" x14ac:dyDescent="0.2">
      <c r="A271" s="63">
        <v>3722</v>
      </c>
      <c r="B271" s="65" t="s">
        <v>535</v>
      </c>
      <c r="C271" s="247" t="s">
        <v>536</v>
      </c>
      <c r="D271" s="327">
        <v>5507871.9400000004</v>
      </c>
      <c r="E271" s="194">
        <v>5858625.6299999999</v>
      </c>
      <c r="F271" s="45">
        <f t="shared" si="59"/>
        <v>106.368225220574</v>
      </c>
    </row>
    <row r="272" spans="1:6" ht="12.75" customHeight="1" x14ac:dyDescent="0.2">
      <c r="A272" s="63" t="s">
        <v>537</v>
      </c>
      <c r="B272" s="65" t="s">
        <v>538</v>
      </c>
      <c r="C272" s="247" t="s">
        <v>537</v>
      </c>
      <c r="D272" s="327">
        <v>0</v>
      </c>
      <c r="E272" s="194">
        <v>0</v>
      </c>
      <c r="F272" s="45" t="str">
        <f t="shared" si="59"/>
        <v>-</v>
      </c>
    </row>
    <row r="273" spans="1:6" ht="24" x14ac:dyDescent="0.2">
      <c r="A273" s="63">
        <v>38</v>
      </c>
      <c r="B273" s="65" t="s">
        <v>539</v>
      </c>
      <c r="C273" s="247" t="s">
        <v>540</v>
      </c>
      <c r="D273" s="60">
        <f t="shared" ref="D273:E273" si="60">D274+D278+D283+D289</f>
        <v>4990606.2200000007</v>
      </c>
      <c r="E273" s="60">
        <f t="shared" si="60"/>
        <v>6707332.8399999999</v>
      </c>
      <c r="F273" s="45">
        <f t="shared" ref="F273:F277" si="61">IF(D273&lt;&gt;0,IF(E273/D273&gt;=100,"&gt;&gt;100",E273/D273*100),"-")</f>
        <v>134.3991600282981</v>
      </c>
    </row>
    <row r="274" spans="1:6" ht="12.75" customHeight="1" x14ac:dyDescent="0.2">
      <c r="A274" s="63">
        <v>381</v>
      </c>
      <c r="B274" s="64" t="s">
        <v>541</v>
      </c>
      <c r="C274" s="247" t="s">
        <v>542</v>
      </c>
      <c r="D274" s="60">
        <f t="shared" ref="D274:E274" si="62">SUM(D275:D277)</f>
        <v>3825146.74</v>
      </c>
      <c r="E274" s="60">
        <f t="shared" si="62"/>
        <v>5273834.67</v>
      </c>
      <c r="F274" s="45">
        <f t="shared" si="61"/>
        <v>137.8727413212911</v>
      </c>
    </row>
    <row r="275" spans="1:6" ht="12.75" customHeight="1" x14ac:dyDescent="0.2">
      <c r="A275" s="63">
        <v>3811</v>
      </c>
      <c r="B275" s="64" t="s">
        <v>543</v>
      </c>
      <c r="C275" s="247" t="s">
        <v>544</v>
      </c>
      <c r="D275" s="327">
        <v>3804425.89</v>
      </c>
      <c r="E275" s="194">
        <v>5089764.17</v>
      </c>
      <c r="F275" s="45">
        <f t="shared" si="61"/>
        <v>133.78534152494689</v>
      </c>
    </row>
    <row r="276" spans="1:6" ht="12.75" customHeight="1" x14ac:dyDescent="0.2">
      <c r="A276" s="63">
        <v>3812</v>
      </c>
      <c r="B276" s="64" t="s">
        <v>545</v>
      </c>
      <c r="C276" s="247" t="s">
        <v>546</v>
      </c>
      <c r="D276" s="327">
        <v>20720.849999999999</v>
      </c>
      <c r="E276" s="194">
        <v>20324.900000000001</v>
      </c>
      <c r="F276" s="45">
        <f t="shared" si="61"/>
        <v>98.089122791777385</v>
      </c>
    </row>
    <row r="277" spans="1:6" ht="12.75" customHeight="1" x14ac:dyDescent="0.2">
      <c r="A277" s="63" t="s">
        <v>547</v>
      </c>
      <c r="B277" s="64" t="s">
        <v>548</v>
      </c>
      <c r="C277" s="247" t="s">
        <v>547</v>
      </c>
      <c r="D277" s="327">
        <v>0</v>
      </c>
      <c r="E277" s="194">
        <v>163745.60000000001</v>
      </c>
      <c r="F277" s="45" t="str">
        <f t="shared" si="61"/>
        <v>-</v>
      </c>
    </row>
    <row r="278" spans="1:6" ht="12.75" customHeight="1" x14ac:dyDescent="0.2">
      <c r="A278" s="63">
        <v>382</v>
      </c>
      <c r="B278" s="65" t="s">
        <v>549</v>
      </c>
      <c r="C278" s="247" t="s">
        <v>550</v>
      </c>
      <c r="D278" s="60">
        <f t="shared" ref="D278:E278" si="63">SUM(D279:D282)</f>
        <v>1098090.29</v>
      </c>
      <c r="E278" s="60">
        <f t="shared" si="63"/>
        <v>1370658.28</v>
      </c>
      <c r="F278" s="45">
        <f t="shared" ref="F278:F282" si="64">IF(D278&lt;&gt;0,IF(E278/D278&gt;=100,"&gt;&gt;100",E278/D278*100),"-")</f>
        <v>124.82200165889819</v>
      </c>
    </row>
    <row r="279" spans="1:6" ht="12.75" customHeight="1" x14ac:dyDescent="0.2">
      <c r="A279" s="63">
        <v>3821</v>
      </c>
      <c r="B279" s="64" t="s">
        <v>551</v>
      </c>
      <c r="C279" s="247" t="s">
        <v>552</v>
      </c>
      <c r="D279" s="194">
        <v>1098090.29</v>
      </c>
      <c r="E279" s="194">
        <v>1370658.28</v>
      </c>
      <c r="F279" s="45">
        <f t="shared" si="64"/>
        <v>124.82200165889819</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8369.19</v>
      </c>
      <c r="E283" s="60">
        <f t="shared" si="65"/>
        <v>3839.89</v>
      </c>
      <c r="F283" s="45">
        <f t="shared" ref="F283:F294" si="66">IF(D283&lt;&gt;0,IF(E283/D283&gt;=100,"&gt;&gt;100",E283/D283*100),"-")</f>
        <v>45.881262105412823</v>
      </c>
    </row>
    <row r="284" spans="1:6" ht="12.75" customHeight="1" x14ac:dyDescent="0.2">
      <c r="A284" s="63">
        <v>3831</v>
      </c>
      <c r="B284" s="64" t="s">
        <v>561</v>
      </c>
      <c r="C284" s="247" t="s">
        <v>562</v>
      </c>
      <c r="D284" s="327">
        <v>44.98</v>
      </c>
      <c r="E284" s="194">
        <v>0</v>
      </c>
      <c r="F284" s="45">
        <f t="shared" si="66"/>
        <v>0</v>
      </c>
    </row>
    <row r="285" spans="1:6" ht="12.75" customHeight="1" x14ac:dyDescent="0.2">
      <c r="A285" s="63">
        <v>3832</v>
      </c>
      <c r="B285" s="64" t="s">
        <v>563</v>
      </c>
      <c r="C285" s="247" t="s">
        <v>564</v>
      </c>
      <c r="D285" s="327">
        <v>0</v>
      </c>
      <c r="E285" s="194">
        <v>0</v>
      </c>
      <c r="F285" s="45" t="str">
        <f t="shared" si="66"/>
        <v>-</v>
      </c>
    </row>
    <row r="286" spans="1:6" ht="12.75" customHeight="1" x14ac:dyDescent="0.2">
      <c r="A286" s="63">
        <v>3833</v>
      </c>
      <c r="B286" s="64" t="s">
        <v>565</v>
      </c>
      <c r="C286" s="247" t="s">
        <v>566</v>
      </c>
      <c r="D286" s="327">
        <v>0</v>
      </c>
      <c r="E286" s="194">
        <v>0</v>
      </c>
      <c r="F286" s="45" t="str">
        <f t="shared" si="66"/>
        <v>-</v>
      </c>
    </row>
    <row r="287" spans="1:6" ht="12.75" customHeight="1" x14ac:dyDescent="0.2">
      <c r="A287" s="63">
        <v>3834</v>
      </c>
      <c r="B287" s="64" t="s">
        <v>567</v>
      </c>
      <c r="C287" s="247" t="s">
        <v>568</v>
      </c>
      <c r="D287" s="327">
        <v>2281.92</v>
      </c>
      <c r="E287" s="194">
        <v>2373.89</v>
      </c>
      <c r="F287" s="45">
        <f t="shared" si="66"/>
        <v>104.03037792735941</v>
      </c>
    </row>
    <row r="288" spans="1:6" ht="12.75" customHeight="1" x14ac:dyDescent="0.2">
      <c r="A288" s="63" t="s">
        <v>569</v>
      </c>
      <c r="B288" s="64" t="s">
        <v>303</v>
      </c>
      <c r="C288" s="247" t="s">
        <v>569</v>
      </c>
      <c r="D288" s="327">
        <v>6042.29</v>
      </c>
      <c r="E288" s="194">
        <v>1466</v>
      </c>
      <c r="F288" s="45">
        <f t="shared" si="66"/>
        <v>24.262324383636006</v>
      </c>
    </row>
    <row r="289" spans="1:6" ht="12.75" customHeight="1" x14ac:dyDescent="0.2">
      <c r="A289" s="63">
        <v>386</v>
      </c>
      <c r="B289" s="65" t="s">
        <v>570</v>
      </c>
      <c r="C289" s="247" t="s">
        <v>571</v>
      </c>
      <c r="D289" s="60">
        <f t="shared" ref="D289:E289" si="67">SUM(D290:D294)</f>
        <v>59000</v>
      </c>
      <c r="E289" s="60">
        <f t="shared" si="67"/>
        <v>59000</v>
      </c>
      <c r="F289" s="45">
        <f t="shared" si="66"/>
        <v>100</v>
      </c>
    </row>
    <row r="290" spans="1:6" ht="24" x14ac:dyDescent="0.2">
      <c r="A290" s="63">
        <v>3861</v>
      </c>
      <c r="B290" s="64" t="s">
        <v>572</v>
      </c>
      <c r="C290" s="247" t="s">
        <v>573</v>
      </c>
      <c r="D290" s="194">
        <v>59000</v>
      </c>
      <c r="E290" s="194">
        <v>59000</v>
      </c>
      <c r="F290" s="45">
        <f t="shared" si="66"/>
        <v>100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176930763.93000001</v>
      </c>
      <c r="E299" s="60">
        <f>E152-E297+E298</f>
        <v>204626027.89999998</v>
      </c>
      <c r="F299" s="45">
        <f t="shared" si="68"/>
        <v>115.6531647492107</v>
      </c>
    </row>
    <row r="300" spans="1:6" ht="12.75" customHeight="1" x14ac:dyDescent="0.2">
      <c r="A300" s="63" t="s">
        <v>582</v>
      </c>
      <c r="B300" s="64" t="s">
        <v>593</v>
      </c>
      <c r="C300" s="247" t="s">
        <v>594</v>
      </c>
      <c r="D300" s="60">
        <f>IF(D6&gt;=D299,D6-D299,0)</f>
        <v>26219532.669999987</v>
      </c>
      <c r="E300" s="60">
        <f>IF(E6&gt;=E299,E6-E299,0)</f>
        <v>15449515.140000045</v>
      </c>
      <c r="F300" s="45">
        <f t="shared" si="68"/>
        <v>58.923686148217122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327">
        <v>19884940.93</v>
      </c>
      <c r="E302" s="194">
        <v>34154014.539999999</v>
      </c>
      <c r="F302" s="45">
        <f t="shared" si="68"/>
        <v>171.75818957788576</v>
      </c>
    </row>
    <row r="303" spans="1:6" ht="12.75" customHeight="1" x14ac:dyDescent="0.2">
      <c r="A303" s="63">
        <v>92221</v>
      </c>
      <c r="B303" s="64" t="s">
        <v>599</v>
      </c>
      <c r="C303" s="247" t="s">
        <v>600</v>
      </c>
      <c r="D303" s="327">
        <v>0</v>
      </c>
      <c r="E303" s="194">
        <v>0</v>
      </c>
      <c r="F303" s="45" t="str">
        <f t="shared" si="68"/>
        <v>-</v>
      </c>
    </row>
    <row r="304" spans="1:6" ht="12.75" customHeight="1" x14ac:dyDescent="0.2">
      <c r="A304" s="63">
        <v>96</v>
      </c>
      <c r="B304" s="220" t="s">
        <v>601</v>
      </c>
      <c r="C304" s="247" t="s">
        <v>602</v>
      </c>
      <c r="D304" s="327">
        <v>8401713.6099999994</v>
      </c>
      <c r="E304" s="194">
        <v>15216516.130000001</v>
      </c>
      <c r="F304" s="45">
        <f t="shared" si="68"/>
        <v>181.11205447289703</v>
      </c>
    </row>
    <row r="305" spans="1:6" ht="12" x14ac:dyDescent="0.2">
      <c r="A305" s="63">
        <v>9661</v>
      </c>
      <c r="B305" s="220" t="s">
        <v>603</v>
      </c>
      <c r="C305" s="247" t="s">
        <v>604</v>
      </c>
      <c r="D305" s="327">
        <v>576054.6</v>
      </c>
      <c r="E305" s="194">
        <v>655641.41</v>
      </c>
      <c r="F305" s="45">
        <f t="shared" si="68"/>
        <v>113.81584488692566</v>
      </c>
    </row>
    <row r="306" spans="1:6" ht="12.75" customHeight="1" x14ac:dyDescent="0.2">
      <c r="A306" s="249" t="s">
        <v>605</v>
      </c>
      <c r="B306" s="184" t="s">
        <v>606</v>
      </c>
      <c r="C306" s="250" t="s">
        <v>605</v>
      </c>
      <c r="D306" s="328">
        <v>5718724.1600000001</v>
      </c>
      <c r="E306" s="196">
        <v>18197857.32</v>
      </c>
      <c r="F306" s="61">
        <f t="shared" si="68"/>
        <v>318.21533633823668</v>
      </c>
    </row>
    <row r="307" spans="1:6" s="55" customFormat="1" ht="20.100000000000001" customHeight="1" x14ac:dyDescent="0.2">
      <c r="A307" s="377" t="s">
        <v>607</v>
      </c>
      <c r="B307" s="378"/>
      <c r="C307" s="171"/>
      <c r="D307" s="43"/>
      <c r="E307" s="43"/>
      <c r="F307" s="44"/>
    </row>
    <row r="308" spans="1:6" ht="12.75" customHeight="1" x14ac:dyDescent="0.2">
      <c r="A308" s="63">
        <v>7</v>
      </c>
      <c r="B308" s="64" t="s">
        <v>608</v>
      </c>
      <c r="C308" s="247" t="s">
        <v>609</v>
      </c>
      <c r="D308" s="60">
        <f t="shared" ref="D308:E308" si="71">D309+D321+D354+D358</f>
        <v>126737.91</v>
      </c>
      <c r="E308" s="60">
        <f t="shared" si="71"/>
        <v>392213.88</v>
      </c>
      <c r="F308" s="45">
        <f t="shared" ref="F308:F428" si="72">IF(D308&lt;&gt;0,IF(E308/D308&gt;=100,"&gt;&gt;100",E308/D308*100),"-")</f>
        <v>309.46847711154464</v>
      </c>
    </row>
    <row r="309" spans="1:6" ht="12.75" customHeight="1" x14ac:dyDescent="0.2">
      <c r="A309" s="63">
        <v>71</v>
      </c>
      <c r="B309" s="64" t="s">
        <v>610</v>
      </c>
      <c r="C309" s="247" t="s">
        <v>611</v>
      </c>
      <c r="D309" s="60">
        <f t="shared" ref="D309:E309" si="73">D310+D314</f>
        <v>38508.639999999999</v>
      </c>
      <c r="E309" s="60">
        <f t="shared" si="73"/>
        <v>276181.58</v>
      </c>
      <c r="F309" s="45">
        <f t="shared" si="72"/>
        <v>717.19380378013875</v>
      </c>
    </row>
    <row r="310" spans="1:6" ht="24" x14ac:dyDescent="0.2">
      <c r="A310" s="63">
        <v>711</v>
      </c>
      <c r="B310" s="64" t="s">
        <v>612</v>
      </c>
      <c r="C310" s="247" t="s">
        <v>613</v>
      </c>
      <c r="D310" s="60">
        <f t="shared" ref="D310:E310" si="74">SUM(D311:D313)</f>
        <v>38508.639999999999</v>
      </c>
      <c r="E310" s="60">
        <f t="shared" si="74"/>
        <v>276181.58</v>
      </c>
      <c r="F310" s="45">
        <f t="shared" si="72"/>
        <v>717.19380378013875</v>
      </c>
    </row>
    <row r="311" spans="1:6" ht="12.75" customHeight="1" x14ac:dyDescent="0.2">
      <c r="A311" s="63">
        <v>7111</v>
      </c>
      <c r="B311" s="64" t="s">
        <v>614</v>
      </c>
      <c r="C311" s="247" t="s">
        <v>615</v>
      </c>
      <c r="D311" s="327">
        <v>38508.639999999999</v>
      </c>
      <c r="E311" s="194">
        <v>276181.58</v>
      </c>
      <c r="F311" s="45">
        <f t="shared" si="72"/>
        <v>717.19380378013875</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88229.27</v>
      </c>
      <c r="E321" s="60">
        <f t="shared" si="76"/>
        <v>116032.29999999999</v>
      </c>
      <c r="F321" s="45">
        <f t="shared" si="72"/>
        <v>131.51225211315924</v>
      </c>
    </row>
    <row r="322" spans="1:6" ht="12.75" customHeight="1" x14ac:dyDescent="0.2">
      <c r="A322" s="63">
        <v>721</v>
      </c>
      <c r="B322" s="64" t="s">
        <v>636</v>
      </c>
      <c r="C322" s="247" t="s">
        <v>637</v>
      </c>
      <c r="D322" s="60">
        <f t="shared" ref="D322:E322" si="77">SUM(D323:D326)</f>
        <v>6434.82</v>
      </c>
      <c r="E322" s="60">
        <f t="shared" si="77"/>
        <v>3714.9</v>
      </c>
      <c r="F322" s="45">
        <f t="shared" si="72"/>
        <v>57.731218588864962</v>
      </c>
    </row>
    <row r="323" spans="1:6" ht="12.75" customHeight="1" x14ac:dyDescent="0.2">
      <c r="A323" s="63">
        <v>7211</v>
      </c>
      <c r="B323" s="64" t="s">
        <v>638</v>
      </c>
      <c r="C323" s="247" t="s">
        <v>639</v>
      </c>
      <c r="D323" s="194">
        <v>6434.82</v>
      </c>
      <c r="E323" s="194">
        <v>3714.9</v>
      </c>
      <c r="F323" s="45">
        <f t="shared" si="72"/>
        <v>57.731218588864962</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14902.95</v>
      </c>
      <c r="E327" s="60">
        <f t="shared" si="78"/>
        <v>41320</v>
      </c>
      <c r="F327" s="45">
        <f t="shared" si="72"/>
        <v>277.26054237583833</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13500</v>
      </c>
      <c r="E331" s="194">
        <v>1000</v>
      </c>
      <c r="F331" s="45">
        <f t="shared" si="72"/>
        <v>7.4074074074074066</v>
      </c>
    </row>
    <row r="332" spans="1:6" ht="12.75" customHeight="1" x14ac:dyDescent="0.2">
      <c r="A332" s="70">
        <v>7225</v>
      </c>
      <c r="B332" s="65" t="s">
        <v>656</v>
      </c>
      <c r="C332" s="278" t="s">
        <v>657</v>
      </c>
      <c r="D332" s="192">
        <v>0</v>
      </c>
      <c r="E332" s="192">
        <v>9150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1402.95</v>
      </c>
      <c r="E334" s="194">
        <v>31170</v>
      </c>
      <c r="F334" s="45">
        <f t="shared" si="72"/>
        <v>2221.7470330375281</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66891.5</v>
      </c>
      <c r="E336" s="60">
        <f t="shared" si="79"/>
        <v>70997.399999999994</v>
      </c>
      <c r="F336" s="45">
        <f t="shared" si="72"/>
        <v>106.13814909218659</v>
      </c>
    </row>
    <row r="337" spans="1:6" ht="12.75" customHeight="1" x14ac:dyDescent="0.2">
      <c r="A337" s="63">
        <v>7231</v>
      </c>
      <c r="B337" s="64" t="s">
        <v>666</v>
      </c>
      <c r="C337" s="247" t="s">
        <v>667</v>
      </c>
      <c r="D337" s="194">
        <v>66891.5</v>
      </c>
      <c r="E337" s="194">
        <v>70997.399999999994</v>
      </c>
      <c r="F337" s="45">
        <f t="shared" si="72"/>
        <v>106.13814909218659</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17325732.640000001</v>
      </c>
      <c r="E360" s="60">
        <f t="shared" si="86"/>
        <v>24943329.34</v>
      </c>
      <c r="F360" s="45">
        <f t="shared" si="72"/>
        <v>143.96695284569506</v>
      </c>
    </row>
    <row r="361" spans="1:6" ht="12.75" customHeight="1" x14ac:dyDescent="0.2">
      <c r="A361" s="63">
        <v>41</v>
      </c>
      <c r="B361" s="64" t="s">
        <v>714</v>
      </c>
      <c r="C361" s="247" t="s">
        <v>715</v>
      </c>
      <c r="D361" s="60">
        <f t="shared" ref="D361:E361" si="87">D362+D366</f>
        <v>4059993.26</v>
      </c>
      <c r="E361" s="60">
        <f t="shared" si="87"/>
        <v>2997217.73</v>
      </c>
      <c r="F361" s="45">
        <f t="shared" si="72"/>
        <v>73.823219351846902</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4059993.26</v>
      </c>
      <c r="E366" s="60">
        <f t="shared" si="89"/>
        <v>2997217.73</v>
      </c>
      <c r="F366" s="45">
        <f t="shared" si="72"/>
        <v>73.823219351846902</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38182.769999999997</v>
      </c>
      <c r="E369" s="194">
        <v>77141.279999999999</v>
      </c>
      <c r="F369" s="45">
        <f t="shared" si="72"/>
        <v>202.03164935388398</v>
      </c>
    </row>
    <row r="370" spans="1:6" ht="12.75" customHeight="1" x14ac:dyDescent="0.2">
      <c r="A370" s="63">
        <v>4124</v>
      </c>
      <c r="B370" s="64" t="s">
        <v>628</v>
      </c>
      <c r="C370" s="247" t="s">
        <v>727</v>
      </c>
      <c r="D370" s="194">
        <v>3819015.96</v>
      </c>
      <c r="E370" s="194">
        <v>2676418.27</v>
      </c>
      <c r="F370" s="45">
        <f t="shared" si="72"/>
        <v>70.081358602125349</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202794.53</v>
      </c>
      <c r="E372" s="194">
        <v>243658.18</v>
      </c>
      <c r="F372" s="45">
        <f t="shared" si="72"/>
        <v>120.15027229777844</v>
      </c>
    </row>
    <row r="373" spans="1:6" ht="24" x14ac:dyDescent="0.2">
      <c r="A373" s="63">
        <v>42</v>
      </c>
      <c r="B373" s="183" t="s">
        <v>730</v>
      </c>
      <c r="C373" s="247" t="s">
        <v>731</v>
      </c>
      <c r="D373" s="60">
        <f t="shared" ref="D373:E373" si="90">D374+D379+D388+D393+D398+D401</f>
        <v>9720679.4199999999</v>
      </c>
      <c r="E373" s="60">
        <f t="shared" si="90"/>
        <v>9082778.9199999999</v>
      </c>
      <c r="F373" s="45">
        <f t="shared" si="72"/>
        <v>93.437696353944773</v>
      </c>
    </row>
    <row r="374" spans="1:6" ht="12.75" customHeight="1" x14ac:dyDescent="0.2">
      <c r="A374" s="63">
        <v>421</v>
      </c>
      <c r="B374" s="64" t="s">
        <v>732</v>
      </c>
      <c r="C374" s="247" t="s">
        <v>733</v>
      </c>
      <c r="D374" s="60">
        <f t="shared" ref="D374:E374" si="91">SUM(D375:D378)</f>
        <v>2870262.04</v>
      </c>
      <c r="E374" s="60">
        <f t="shared" si="91"/>
        <v>2463428.7000000002</v>
      </c>
      <c r="F374" s="45">
        <f t="shared" si="72"/>
        <v>85.825916437929138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2870262.04</v>
      </c>
      <c r="E376" s="194">
        <v>2452981.2000000002</v>
      </c>
      <c r="F376" s="45">
        <f t="shared" si="72"/>
        <v>85.46192528121928</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10447.5</v>
      </c>
      <c r="F378" s="45" t="str">
        <f t="shared" si="72"/>
        <v>-</v>
      </c>
    </row>
    <row r="379" spans="1:6" ht="12.75" customHeight="1" x14ac:dyDescent="0.2">
      <c r="A379" s="63">
        <v>422</v>
      </c>
      <c r="B379" s="64" t="s">
        <v>738</v>
      </c>
      <c r="C379" s="247" t="s">
        <v>739</v>
      </c>
      <c r="D379" s="60">
        <f t="shared" ref="D379:E379" si="92">SUM(D380:D387)</f>
        <v>3123136.96</v>
      </c>
      <c r="E379" s="60">
        <f t="shared" si="92"/>
        <v>2909601.18</v>
      </c>
      <c r="F379" s="45">
        <f t="shared" si="72"/>
        <v>93.16277887473754</v>
      </c>
    </row>
    <row r="380" spans="1:6" ht="12.75" customHeight="1" x14ac:dyDescent="0.2">
      <c r="A380" s="63">
        <v>4221</v>
      </c>
      <c r="B380" s="64" t="s">
        <v>648</v>
      </c>
      <c r="C380" s="247" t="s">
        <v>740</v>
      </c>
      <c r="D380" s="327">
        <v>1162761.3</v>
      </c>
      <c r="E380" s="194">
        <v>656217.14</v>
      </c>
      <c r="F380" s="45">
        <f t="shared" si="72"/>
        <v>56.436100857501884</v>
      </c>
    </row>
    <row r="381" spans="1:6" ht="12.75" customHeight="1" x14ac:dyDescent="0.2">
      <c r="A381" s="63">
        <v>4222</v>
      </c>
      <c r="B381" s="64" t="s">
        <v>741</v>
      </c>
      <c r="C381" s="247" t="s">
        <v>742</v>
      </c>
      <c r="D381" s="327">
        <v>16021.15</v>
      </c>
      <c r="E381" s="194">
        <v>72622.600000000006</v>
      </c>
      <c r="F381" s="45">
        <f t="shared" si="72"/>
        <v>453.29205456537142</v>
      </c>
    </row>
    <row r="382" spans="1:6" ht="12.75" customHeight="1" x14ac:dyDescent="0.2">
      <c r="A382" s="63">
        <v>4223</v>
      </c>
      <c r="B382" s="64" t="s">
        <v>652</v>
      </c>
      <c r="C382" s="247" t="s">
        <v>743</v>
      </c>
      <c r="D382" s="327">
        <v>100385.34</v>
      </c>
      <c r="E382" s="194">
        <v>160122.39000000001</v>
      </c>
      <c r="F382" s="45">
        <f t="shared" si="72"/>
        <v>159.50774286364924</v>
      </c>
    </row>
    <row r="383" spans="1:6" ht="12.75" customHeight="1" x14ac:dyDescent="0.2">
      <c r="A383" s="63">
        <v>4224</v>
      </c>
      <c r="B383" s="64" t="s">
        <v>654</v>
      </c>
      <c r="C383" s="247" t="s">
        <v>744</v>
      </c>
      <c r="D383" s="327">
        <v>1376330.78</v>
      </c>
      <c r="E383" s="194">
        <v>1365240.18</v>
      </c>
      <c r="F383" s="45">
        <f t="shared" si="72"/>
        <v>99.194190803463684</v>
      </c>
    </row>
    <row r="384" spans="1:6" ht="12.75" customHeight="1" x14ac:dyDescent="0.2">
      <c r="A384" s="70">
        <v>4225</v>
      </c>
      <c r="B384" s="65" t="s">
        <v>656</v>
      </c>
      <c r="C384" s="278" t="s">
        <v>745</v>
      </c>
      <c r="D384" s="327">
        <v>34088.339999999997</v>
      </c>
      <c r="E384" s="192">
        <v>52773.69</v>
      </c>
      <c r="F384" s="71">
        <f t="shared" si="72"/>
        <v>154.81449082002823</v>
      </c>
    </row>
    <row r="385" spans="1:6" ht="12.75" customHeight="1" x14ac:dyDescent="0.2">
      <c r="A385" s="63">
        <v>4226</v>
      </c>
      <c r="B385" s="64" t="s">
        <v>658</v>
      </c>
      <c r="C385" s="247" t="s">
        <v>746</v>
      </c>
      <c r="D385" s="327">
        <v>28287.94</v>
      </c>
      <c r="E385" s="194">
        <v>74125.429999999993</v>
      </c>
      <c r="F385" s="45">
        <f t="shared" si="72"/>
        <v>262.03898198313482</v>
      </c>
    </row>
    <row r="386" spans="1:6" ht="12.75" customHeight="1" x14ac:dyDescent="0.2">
      <c r="A386" s="63">
        <v>4227</v>
      </c>
      <c r="B386" s="183" t="s">
        <v>660</v>
      </c>
      <c r="C386" s="247" t="s">
        <v>747</v>
      </c>
      <c r="D386" s="327">
        <v>405262.11</v>
      </c>
      <c r="E386" s="194">
        <v>528499.75</v>
      </c>
      <c r="F386" s="45">
        <f t="shared" si="72"/>
        <v>130.40936642214098</v>
      </c>
    </row>
    <row r="387" spans="1:6" ht="12.75" customHeight="1" x14ac:dyDescent="0.2">
      <c r="A387" s="63" t="s">
        <v>748</v>
      </c>
      <c r="B387" s="183" t="s">
        <v>663</v>
      </c>
      <c r="C387" s="247" t="s">
        <v>748</v>
      </c>
      <c r="D387" s="327">
        <v>0</v>
      </c>
      <c r="E387" s="194">
        <v>0</v>
      </c>
      <c r="F387" s="45" t="str">
        <f t="shared" si="72"/>
        <v>-</v>
      </c>
    </row>
    <row r="388" spans="1:6" ht="12.75" customHeight="1" x14ac:dyDescent="0.2">
      <c r="A388" s="63">
        <v>423</v>
      </c>
      <c r="B388" s="64" t="s">
        <v>749</v>
      </c>
      <c r="C388" s="247" t="s">
        <v>750</v>
      </c>
      <c r="D388" s="60">
        <f t="shared" ref="D388:E388" si="93">SUM(D389:D392)</f>
        <v>2748882.29</v>
      </c>
      <c r="E388" s="60">
        <f t="shared" si="93"/>
        <v>3105673.86</v>
      </c>
      <c r="F388" s="45">
        <f t="shared" si="72"/>
        <v>112.97951430288418</v>
      </c>
    </row>
    <row r="389" spans="1:6" ht="12.75" customHeight="1" x14ac:dyDescent="0.2">
      <c r="A389" s="63">
        <v>4231</v>
      </c>
      <c r="B389" s="64" t="s">
        <v>666</v>
      </c>
      <c r="C389" s="247" t="s">
        <v>751</v>
      </c>
      <c r="D389" s="194">
        <v>2748882.29</v>
      </c>
      <c r="E389" s="194">
        <v>3103373.86</v>
      </c>
      <c r="F389" s="45">
        <f t="shared" si="72"/>
        <v>112.89584393226238</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2300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323305.31</v>
      </c>
      <c r="E393" s="60">
        <f t="shared" si="94"/>
        <v>316686.52</v>
      </c>
      <c r="F393" s="45">
        <f t="shared" si="72"/>
        <v>97.95277411311308</v>
      </c>
    </row>
    <row r="394" spans="1:6" ht="12.75" customHeight="1" x14ac:dyDescent="0.2">
      <c r="A394" s="63">
        <v>4241</v>
      </c>
      <c r="B394" s="64" t="s">
        <v>757</v>
      </c>
      <c r="C394" s="247" t="s">
        <v>758</v>
      </c>
      <c r="D394" s="327">
        <v>185941.12</v>
      </c>
      <c r="E394" s="194">
        <v>150438.20000000001</v>
      </c>
      <c r="F394" s="45">
        <f t="shared" si="72"/>
        <v>80.906364337269792</v>
      </c>
    </row>
    <row r="395" spans="1:6" ht="12.75" customHeight="1" x14ac:dyDescent="0.2">
      <c r="A395" s="63">
        <v>4242</v>
      </c>
      <c r="B395" s="64" t="s">
        <v>678</v>
      </c>
      <c r="C395" s="247" t="s">
        <v>759</v>
      </c>
      <c r="D395" s="327">
        <v>13.27</v>
      </c>
      <c r="E395" s="194">
        <v>0</v>
      </c>
      <c r="F395" s="45">
        <f t="shared" si="72"/>
        <v>0</v>
      </c>
    </row>
    <row r="396" spans="1:6" ht="12.75" customHeight="1" x14ac:dyDescent="0.2">
      <c r="A396" s="63">
        <v>4243</v>
      </c>
      <c r="B396" s="64" t="s">
        <v>680</v>
      </c>
      <c r="C396" s="247" t="s">
        <v>760</v>
      </c>
      <c r="D396" s="327">
        <v>137350.92000000001</v>
      </c>
      <c r="E396" s="194">
        <v>166248.32000000001</v>
      </c>
      <c r="F396" s="45">
        <f t="shared" si="72"/>
        <v>121.03910188588472</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655092.81999999995</v>
      </c>
      <c r="E401" s="60">
        <f t="shared" si="96"/>
        <v>287388.65999999997</v>
      </c>
      <c r="F401" s="45">
        <f t="shared" si="72"/>
        <v>43.869914495475619</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655092.81999999995</v>
      </c>
      <c r="E403" s="194">
        <v>287388.65999999997</v>
      </c>
      <c r="F403" s="45">
        <f t="shared" si="72"/>
        <v>43.869914495475619</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3545059.96</v>
      </c>
      <c r="E412" s="60">
        <f t="shared" si="100"/>
        <v>12863332.689999999</v>
      </c>
      <c r="F412" s="45">
        <f t="shared" si="72"/>
        <v>362.85233071205937</v>
      </c>
    </row>
    <row r="413" spans="1:6" ht="12.75" customHeight="1" x14ac:dyDescent="0.2">
      <c r="A413" s="63">
        <v>451</v>
      </c>
      <c r="B413" s="64" t="s">
        <v>785</v>
      </c>
      <c r="C413" s="247" t="s">
        <v>786</v>
      </c>
      <c r="D413" s="194">
        <v>3527915.96</v>
      </c>
      <c r="E413" s="194">
        <v>12841117.33</v>
      </c>
      <c r="F413" s="45">
        <f t="shared" si="72"/>
        <v>363.98591904099663</v>
      </c>
    </row>
    <row r="414" spans="1:6" ht="12.75" customHeight="1" x14ac:dyDescent="0.2">
      <c r="A414" s="63">
        <v>452</v>
      </c>
      <c r="B414" s="64" t="s">
        <v>787</v>
      </c>
      <c r="C414" s="247" t="s">
        <v>788</v>
      </c>
      <c r="D414" s="194">
        <v>17144</v>
      </c>
      <c r="E414" s="194">
        <v>22215.360000000001</v>
      </c>
      <c r="F414" s="45">
        <f t="shared" si="72"/>
        <v>129.58096126924872</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17198994.73</v>
      </c>
      <c r="E418" s="60">
        <f t="shared" si="102"/>
        <v>24551115.460000001</v>
      </c>
      <c r="F418" s="45">
        <f t="shared" si="72"/>
        <v>142.74738637587802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327">
        <v>2485588.73</v>
      </c>
      <c r="E420" s="194">
        <v>7643995.9100000001</v>
      </c>
      <c r="F420" s="45">
        <f t="shared" si="72"/>
        <v>307.53261059403019</v>
      </c>
    </row>
    <row r="421" spans="1:6" ht="12.75" customHeight="1" x14ac:dyDescent="0.2">
      <c r="A421" s="63">
        <v>97</v>
      </c>
      <c r="B421" s="220" t="s">
        <v>801</v>
      </c>
      <c r="C421" s="247" t="s">
        <v>802</v>
      </c>
      <c r="D421" s="327">
        <v>14326.43</v>
      </c>
      <c r="E421" s="194">
        <v>43389.78</v>
      </c>
      <c r="F421" s="45">
        <f t="shared" si="72"/>
        <v>302.86526371189473</v>
      </c>
    </row>
    <row r="422" spans="1:6" ht="12.75" customHeight="1" x14ac:dyDescent="0.2">
      <c r="A422" s="63" t="s">
        <v>582</v>
      </c>
      <c r="B422" s="64" t="s">
        <v>803</v>
      </c>
      <c r="C422" s="247" t="s">
        <v>804</v>
      </c>
      <c r="D422" s="60">
        <f>D6+D308</f>
        <v>203277034.50999999</v>
      </c>
      <c r="E422" s="60">
        <f>E6+E308</f>
        <v>220467756.92000002</v>
      </c>
      <c r="F422" s="45">
        <f t="shared" si="72"/>
        <v>108.45679515713043</v>
      </c>
    </row>
    <row r="423" spans="1:6" ht="12.75" customHeight="1" x14ac:dyDescent="0.2">
      <c r="A423" s="63" t="s">
        <v>582</v>
      </c>
      <c r="B423" s="64" t="s">
        <v>805</v>
      </c>
      <c r="C423" s="247" t="s">
        <v>806</v>
      </c>
      <c r="D423" s="60">
        <f t="shared" ref="D423:E423" si="103">D299+D360</f>
        <v>194256496.56999999</v>
      </c>
      <c r="E423" s="60">
        <f t="shared" si="103"/>
        <v>229569357.23999998</v>
      </c>
      <c r="F423" s="45">
        <f t="shared" si="72"/>
        <v>118.17847088438305</v>
      </c>
    </row>
    <row r="424" spans="1:6" ht="12.75" customHeight="1" x14ac:dyDescent="0.2">
      <c r="A424" s="63" t="s">
        <v>582</v>
      </c>
      <c r="B424" s="64" t="s">
        <v>807</v>
      </c>
      <c r="C424" s="247" t="s">
        <v>808</v>
      </c>
      <c r="D424" s="60">
        <f t="shared" ref="D424:E424" si="104">IF(D422&gt;=D423,D422-D423,0)</f>
        <v>9020537.9399999976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9101600.319999963</v>
      </c>
      <c r="F425" s="45" t="str">
        <f t="shared" si="72"/>
        <v>-</v>
      </c>
    </row>
    <row r="426" spans="1:6" ht="12.75" customHeight="1" x14ac:dyDescent="0.2">
      <c r="A426" s="251" t="s">
        <v>811</v>
      </c>
      <c r="B426" s="183" t="s">
        <v>812</v>
      </c>
      <c r="C426" s="252" t="s">
        <v>813</v>
      </c>
      <c r="D426" s="60">
        <f t="shared" ref="D426:E426" si="106">IF(D302-D303+D419-D420&gt;=0,D302-D303+D419-D420,0)</f>
        <v>17399352.199999999</v>
      </c>
      <c r="E426" s="60">
        <f t="shared" si="106"/>
        <v>26510018.629999999</v>
      </c>
      <c r="F426" s="45">
        <f t="shared" si="72"/>
        <v>152.36210133156567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8416040.0399999991</v>
      </c>
      <c r="E428" s="81">
        <f t="shared" si="108"/>
        <v>15259905.91</v>
      </c>
      <c r="F428" s="61">
        <f t="shared" si="72"/>
        <v>181.31931214053495</v>
      </c>
    </row>
    <row r="429" spans="1:6" s="55" customFormat="1" ht="20.100000000000001" customHeight="1" x14ac:dyDescent="0.2">
      <c r="A429" s="377" t="s">
        <v>819</v>
      </c>
      <c r="B429" s="378"/>
      <c r="C429" s="171"/>
      <c r="D429" s="43"/>
      <c r="E429" s="43"/>
      <c r="F429" s="44"/>
    </row>
    <row r="430" spans="1:6" ht="12.75" customHeight="1" x14ac:dyDescent="0.2">
      <c r="A430" s="63">
        <v>8</v>
      </c>
      <c r="B430" s="64" t="s">
        <v>820</v>
      </c>
      <c r="C430" s="247" t="s">
        <v>821</v>
      </c>
      <c r="D430" s="60">
        <f>D431+D466+D479+D491+D522</f>
        <v>7540877.3300000001</v>
      </c>
      <c r="E430" s="60">
        <f>E431+E466+E479+E491+E522</f>
        <v>8413881.1600000001</v>
      </c>
      <c r="F430" s="45">
        <f t="shared" ref="F430:F651" si="109">IF(D430&lt;&gt;0,IF(E430/D430&gt;=100,"&gt;&gt;100",E430/D430*100),"-")</f>
        <v>111.57695307582998</v>
      </c>
    </row>
    <row r="431" spans="1:6" ht="24" x14ac:dyDescent="0.2">
      <c r="A431" s="63">
        <v>81</v>
      </c>
      <c r="B431" s="182" t="s">
        <v>822</v>
      </c>
      <c r="C431" s="247" t="s">
        <v>823</v>
      </c>
      <c r="D431" s="60">
        <f t="shared" ref="D431:E431" si="110">D432+D437+D440+D444+D445+D452+D457+D465</f>
        <v>2036260.03</v>
      </c>
      <c r="E431" s="60">
        <f t="shared" si="110"/>
        <v>1784599.73</v>
      </c>
      <c r="F431" s="45">
        <f t="shared" si="109"/>
        <v>87.641052896372969</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5987.26</v>
      </c>
      <c r="E437" s="60">
        <f t="shared" si="112"/>
        <v>192.77</v>
      </c>
      <c r="F437" s="45">
        <f t="shared" si="109"/>
        <v>3.2196697654686788</v>
      </c>
    </row>
    <row r="438" spans="1:6" ht="24" x14ac:dyDescent="0.2">
      <c r="A438" s="63">
        <v>8121</v>
      </c>
      <c r="B438" s="183" t="s">
        <v>836</v>
      </c>
      <c r="C438" s="247" t="s">
        <v>837</v>
      </c>
      <c r="D438" s="194">
        <v>5987.26</v>
      </c>
      <c r="E438" s="194">
        <v>192.77</v>
      </c>
      <c r="F438" s="45">
        <f t="shared" si="109"/>
        <v>3.2196697654686788</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135651.99</v>
      </c>
      <c r="E445" s="60">
        <f t="shared" si="114"/>
        <v>0</v>
      </c>
      <c r="F445" s="45">
        <f t="shared" si="109"/>
        <v>0</v>
      </c>
    </row>
    <row r="446" spans="1:6" ht="12.75" customHeight="1" x14ac:dyDescent="0.2">
      <c r="A446" s="63">
        <v>8153</v>
      </c>
      <c r="B446" s="64" t="s">
        <v>852</v>
      </c>
      <c r="C446" s="247" t="s">
        <v>853</v>
      </c>
      <c r="D446" s="194">
        <v>135651.99</v>
      </c>
      <c r="E446" s="194">
        <v>0</v>
      </c>
      <c r="F446" s="45">
        <f t="shared" si="109"/>
        <v>0</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1277011.81</v>
      </c>
      <c r="E452" s="60">
        <f t="shared" si="115"/>
        <v>1784406.96</v>
      </c>
      <c r="F452" s="45">
        <f t="shared" si="109"/>
        <v>139.73300372218171</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1277011.81</v>
      </c>
      <c r="E454" s="194">
        <v>1784406.96</v>
      </c>
      <c r="F454" s="45">
        <f t="shared" si="109"/>
        <v>139.73300372218171</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617608.97</v>
      </c>
      <c r="E465" s="192">
        <v>0</v>
      </c>
      <c r="F465" s="71">
        <f t="shared" si="109"/>
        <v>0</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36215.42</v>
      </c>
      <c r="E479" s="60">
        <f t="shared" si="122"/>
        <v>0</v>
      </c>
      <c r="F479" s="45">
        <f t="shared" si="109"/>
        <v>0</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36215.42</v>
      </c>
      <c r="E484" s="194">
        <v>0</v>
      </c>
      <c r="F484" s="45">
        <f t="shared" si="109"/>
        <v>0</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5468401.8799999999</v>
      </c>
      <c r="E491" s="60">
        <f t="shared" si="126"/>
        <v>6629281.4299999997</v>
      </c>
      <c r="F491" s="45">
        <f t="shared" si="109"/>
        <v>121.22886312079171</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5468401.8799999999</v>
      </c>
      <c r="E502" s="60">
        <f t="shared" si="129"/>
        <v>6629281.4299999997</v>
      </c>
      <c r="F502" s="45">
        <f t="shared" si="109"/>
        <v>121.22886312079171</v>
      </c>
    </row>
    <row r="503" spans="1:6" ht="12.75" customHeight="1" x14ac:dyDescent="0.2">
      <c r="A503" s="63">
        <v>8443</v>
      </c>
      <c r="B503" s="64" t="s">
        <v>966</v>
      </c>
      <c r="C503" s="247" t="s">
        <v>967</v>
      </c>
      <c r="D503" s="194">
        <v>5468401.8799999999</v>
      </c>
      <c r="E503" s="194">
        <v>6629281.4299999997</v>
      </c>
      <c r="F503" s="45">
        <f t="shared" si="109"/>
        <v>121.22886312079171</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5543370.1300000008</v>
      </c>
      <c r="E535" s="60">
        <f>E536+E571+E584+E597+E629</f>
        <v>4660998.41</v>
      </c>
      <c r="F535" s="45">
        <f t="shared" si="109"/>
        <v>84.082395739286483</v>
      </c>
    </row>
    <row r="536" spans="1:6" ht="24" x14ac:dyDescent="0.2">
      <c r="A536" s="63">
        <v>51</v>
      </c>
      <c r="B536" s="65" t="s">
        <v>1032</v>
      </c>
      <c r="C536" s="247" t="s">
        <v>1033</v>
      </c>
      <c r="D536" s="60">
        <f>D537+D542+D545+D549+D550+D557+D562+D570</f>
        <v>3796107.24</v>
      </c>
      <c r="E536" s="60">
        <f>E537+E542+E545+E549+E550+E557+E562+E570</f>
        <v>2911328.08</v>
      </c>
      <c r="F536" s="45">
        <f t="shared" si="109"/>
        <v>76.692461406859508</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3228293.91</v>
      </c>
      <c r="E557" s="60">
        <f t="shared" si="141"/>
        <v>2911328.08</v>
      </c>
      <c r="F557" s="45">
        <f t="shared" si="109"/>
        <v>90.181630333651995</v>
      </c>
    </row>
    <row r="558" spans="1:6" ht="12.75" customHeight="1" x14ac:dyDescent="0.2">
      <c r="A558" s="63">
        <v>5163</v>
      </c>
      <c r="B558" s="64" t="s">
        <v>1076</v>
      </c>
      <c r="C558" s="247" t="s">
        <v>1077</v>
      </c>
      <c r="D558" s="194">
        <v>3228293.91</v>
      </c>
      <c r="E558" s="194">
        <v>2911328.08</v>
      </c>
      <c r="F558" s="45">
        <f t="shared" si="109"/>
        <v>90.181630333651995</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567813.32999999996</v>
      </c>
      <c r="E570" s="192">
        <v>0</v>
      </c>
      <c r="F570" s="71">
        <f>IF(D570&lt;&gt;0,IF(E570/D570&gt;=100,"&gt;&gt;100",E570/D570*100),"-")</f>
        <v>0</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1747262.8900000001</v>
      </c>
      <c r="E597" s="60">
        <f t="shared" si="152"/>
        <v>1749670.3299999998</v>
      </c>
      <c r="F597" s="45">
        <f t="shared" si="109"/>
        <v>100.13778350205789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221204.63</v>
      </c>
      <c r="E603" s="60">
        <f t="shared" si="154"/>
        <v>241942.56</v>
      </c>
      <c r="F603" s="45">
        <f t="shared" si="109"/>
        <v>109.37499816346521</v>
      </c>
    </row>
    <row r="604" spans="1:6" ht="12.75" customHeight="1" x14ac:dyDescent="0.2">
      <c r="A604" s="63">
        <v>5422</v>
      </c>
      <c r="B604" s="64" t="s">
        <v>1158</v>
      </c>
      <c r="C604" s="247" t="s">
        <v>1159</v>
      </c>
      <c r="D604" s="194">
        <v>221204.63</v>
      </c>
      <c r="E604" s="194">
        <v>241942.56</v>
      </c>
      <c r="F604" s="45">
        <f t="shared" si="109"/>
        <v>109.37499816346521</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997802.4</v>
      </c>
      <c r="E609" s="60">
        <f t="shared" si="156"/>
        <v>999380.33</v>
      </c>
      <c r="F609" s="45">
        <f t="shared" si="109"/>
        <v>100.1581405296279</v>
      </c>
    </row>
    <row r="610" spans="1:6" ht="24" x14ac:dyDescent="0.2">
      <c r="A610" s="63">
        <v>5443</v>
      </c>
      <c r="B610" s="64" t="s">
        <v>1170</v>
      </c>
      <c r="C610" s="247" t="s">
        <v>1171</v>
      </c>
      <c r="D610" s="194">
        <v>997802.4</v>
      </c>
      <c r="E610" s="194">
        <v>999380.33</v>
      </c>
      <c r="F610" s="45">
        <f t="shared" si="109"/>
        <v>100.1581405296279</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528255.86</v>
      </c>
      <c r="E621" s="60">
        <f t="shared" si="158"/>
        <v>508347.44</v>
      </c>
      <c r="F621" s="45">
        <f t="shared" si="109"/>
        <v>96.231292162097361</v>
      </c>
    </row>
    <row r="622" spans="1:6" ht="12.75" customHeight="1" x14ac:dyDescent="0.2">
      <c r="A622" s="63">
        <v>5471</v>
      </c>
      <c r="B622" s="64" t="s">
        <v>1194</v>
      </c>
      <c r="C622" s="247" t="s">
        <v>1195</v>
      </c>
      <c r="D622" s="194">
        <v>528255.86</v>
      </c>
      <c r="E622" s="194">
        <v>508347.44</v>
      </c>
      <c r="F622" s="45">
        <f t="shared" si="109"/>
        <v>96.231292162097361</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1997507.1999999993</v>
      </c>
      <c r="E639" s="60">
        <f>IF(E430-E535&gt;=0,E430-E535,0)</f>
        <v>3752882.75</v>
      </c>
      <c r="F639" s="45">
        <f t="shared" si="109"/>
        <v>187.87830902436804</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1047872.88</v>
      </c>
      <c r="E641" s="194">
        <v>3164889.04</v>
      </c>
      <c r="F641" s="45">
        <f t="shared" si="109"/>
        <v>302.02986453853072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210817911.84</v>
      </c>
      <c r="E643" s="60">
        <f>E422+E430</f>
        <v>228881638.08000001</v>
      </c>
      <c r="F643" s="45">
        <f t="shared" si="109"/>
        <v>108.56840203108997</v>
      </c>
    </row>
    <row r="644" spans="1:6" ht="12.75" customHeight="1" x14ac:dyDescent="0.2">
      <c r="A644" s="63" t="s">
        <v>582</v>
      </c>
      <c r="B644" s="64" t="s">
        <v>1238</v>
      </c>
      <c r="C644" s="247" t="s">
        <v>1239</v>
      </c>
      <c r="D644" s="60">
        <f>D423+D535</f>
        <v>199799866.69999999</v>
      </c>
      <c r="E644" s="60">
        <f>E423+E535</f>
        <v>234230355.64999998</v>
      </c>
      <c r="F644" s="45">
        <f t="shared" si="109"/>
        <v>117.23248844890244</v>
      </c>
    </row>
    <row r="645" spans="1:6" ht="12.75" customHeight="1" x14ac:dyDescent="0.2">
      <c r="A645" s="63" t="s">
        <v>582</v>
      </c>
      <c r="B645" s="64" t="s">
        <v>1240</v>
      </c>
      <c r="C645" s="247" t="s">
        <v>1241</v>
      </c>
      <c r="D645" s="60">
        <f t="shared" ref="D645:E645" si="163">IF(D643&gt;=D644,D643-D644,0)</f>
        <v>11018045.140000015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5348717.569999963</v>
      </c>
      <c r="F646" s="45" t="str">
        <f t="shared" si="109"/>
        <v>-</v>
      </c>
    </row>
    <row r="647" spans="1:6" ht="24" x14ac:dyDescent="0.2">
      <c r="A647" s="251" t="s">
        <v>1244</v>
      </c>
      <c r="B647" s="64" t="s">
        <v>1245</v>
      </c>
      <c r="C647" s="252" t="s">
        <v>1244</v>
      </c>
      <c r="D647" s="60">
        <f>IF(D426-D427+D641-D642&gt;=0,D426-D427+D641-D642,0)</f>
        <v>18447225.079999998</v>
      </c>
      <c r="E647" s="60">
        <f>IF(E426-E427+E641-E642&gt;=0,E426-E427+E641-E642,0)</f>
        <v>29674907.669999998</v>
      </c>
      <c r="F647" s="45">
        <f t="shared" si="109"/>
        <v>160.86380223209161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29465270.220000014</v>
      </c>
      <c r="E649" s="60">
        <f t="shared" si="165"/>
        <v>24326190.100000035</v>
      </c>
      <c r="F649" s="45">
        <f t="shared" si="109"/>
        <v>82.558856302251911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328">
        <v>6656755.5499999998</v>
      </c>
      <c r="E651" s="196">
        <v>721120.57</v>
      </c>
      <c r="F651" s="61">
        <f t="shared" si="109"/>
        <v>10.832913490416514</v>
      </c>
    </row>
    <row r="652" spans="1:6" s="55" customFormat="1" ht="20.100000000000001" customHeight="1" x14ac:dyDescent="0.2">
      <c r="A652" s="377" t="s">
        <v>1254</v>
      </c>
      <c r="B652" s="378"/>
      <c r="C652" s="171"/>
      <c r="D652" s="43"/>
      <c r="E652" s="43"/>
      <c r="F652" s="44"/>
    </row>
    <row r="653" spans="1:6" ht="12.75" customHeight="1" x14ac:dyDescent="0.2">
      <c r="A653" s="63">
        <v>11</v>
      </c>
      <c r="B653" s="64" t="s">
        <v>1255</v>
      </c>
      <c r="C653" s="247" t="s">
        <v>1256</v>
      </c>
      <c r="D653" s="327">
        <v>26719488.050000001</v>
      </c>
      <c r="E653" s="194">
        <v>40953624.609999999</v>
      </c>
      <c r="F653" s="45">
        <f t="shared" ref="F653:F740" si="167">IF(D653&lt;&gt;0,IF(E653/D653&gt;=100,"&gt;&gt;100",E653/D653*100),"-")</f>
        <v>153.27248985221479</v>
      </c>
    </row>
    <row r="654" spans="1:6" ht="12.75" customHeight="1" x14ac:dyDescent="0.2">
      <c r="A654" s="63" t="s">
        <v>1257</v>
      </c>
      <c r="B654" s="64" t="s">
        <v>1258</v>
      </c>
      <c r="C654" s="247" t="s">
        <v>1257</v>
      </c>
      <c r="D654" s="327">
        <v>248580417.75</v>
      </c>
      <c r="E654" s="194">
        <f>297951852.36-33932376.42</f>
        <v>264019475.94</v>
      </c>
      <c r="F654" s="45">
        <f t="shared" si="167"/>
        <v>106.21089075710188</v>
      </c>
    </row>
    <row r="655" spans="1:6" ht="12.75" customHeight="1" x14ac:dyDescent="0.2">
      <c r="A655" s="63" t="s">
        <v>1259</v>
      </c>
      <c r="B655" s="64" t="s">
        <v>1260</v>
      </c>
      <c r="C655" s="247" t="s">
        <v>1259</v>
      </c>
      <c r="D655" s="327">
        <v>235013421.05000001</v>
      </c>
      <c r="E655" s="194">
        <f>291264254.56-33932376.42</f>
        <v>257331878.13999999</v>
      </c>
      <c r="F655" s="45">
        <f t="shared" si="167"/>
        <v>109.49667341987744</v>
      </c>
    </row>
    <row r="656" spans="1:6" ht="24" x14ac:dyDescent="0.2">
      <c r="A656" s="63">
        <v>11</v>
      </c>
      <c r="B656" s="64" t="s">
        <v>1261</v>
      </c>
      <c r="C656" s="247" t="s">
        <v>1262</v>
      </c>
      <c r="D656" s="60">
        <f t="shared" ref="D656:E656" si="168">+D653+D654-D655</f>
        <v>40286484.75</v>
      </c>
      <c r="E656" s="60">
        <f t="shared" si="168"/>
        <v>47641222.410000026</v>
      </c>
      <c r="F656" s="45">
        <f t="shared" si="167"/>
        <v>118.2560918522434</v>
      </c>
    </row>
    <row r="657" spans="1:6" ht="24" x14ac:dyDescent="0.2">
      <c r="A657" s="63" t="s">
        <v>582</v>
      </c>
      <c r="B657" s="64" t="s">
        <v>1263</v>
      </c>
      <c r="C657" s="247" t="s">
        <v>1264</v>
      </c>
      <c r="D657" s="329">
        <v>320</v>
      </c>
      <c r="E657" s="253">
        <v>339</v>
      </c>
      <c r="F657" s="45">
        <f t="shared" si="167"/>
        <v>105.9375</v>
      </c>
    </row>
    <row r="658" spans="1:6" ht="24" x14ac:dyDescent="0.2">
      <c r="A658" s="63" t="s">
        <v>582</v>
      </c>
      <c r="B658" s="64" t="s">
        <v>1265</v>
      </c>
      <c r="C658" s="247" t="s">
        <v>1266</v>
      </c>
      <c r="D658" s="329">
        <v>4126</v>
      </c>
      <c r="E658" s="253">
        <v>4214</v>
      </c>
      <c r="F658" s="45">
        <f t="shared" si="167"/>
        <v>102.13281628696073</v>
      </c>
    </row>
    <row r="659" spans="1:6" ht="12.75" customHeight="1" x14ac:dyDescent="0.2">
      <c r="A659" s="63" t="s">
        <v>582</v>
      </c>
      <c r="B659" s="64" t="s">
        <v>1267</v>
      </c>
      <c r="C659" s="247" t="s">
        <v>1268</v>
      </c>
      <c r="D659" s="329">
        <v>303</v>
      </c>
      <c r="E659" s="253">
        <v>325</v>
      </c>
      <c r="F659" s="45">
        <f t="shared" si="167"/>
        <v>107.26072607260726</v>
      </c>
    </row>
    <row r="660" spans="1:6" ht="12.75" customHeight="1" x14ac:dyDescent="0.2">
      <c r="A660" s="63" t="s">
        <v>582</v>
      </c>
      <c r="B660" s="64" t="s">
        <v>1269</v>
      </c>
      <c r="C660" s="247" t="s">
        <v>1270</v>
      </c>
      <c r="D660" s="329">
        <v>3595</v>
      </c>
      <c r="E660" s="253">
        <v>3664</v>
      </c>
      <c r="F660" s="45">
        <f t="shared" si="167"/>
        <v>101.91933240611961</v>
      </c>
    </row>
    <row r="661" spans="1:6" ht="24" x14ac:dyDescent="0.2">
      <c r="A661" s="63" t="s">
        <v>1271</v>
      </c>
      <c r="B661" s="64" t="s">
        <v>1272</v>
      </c>
      <c r="C661" s="247" t="s">
        <v>1273</v>
      </c>
      <c r="D661" s="327">
        <v>6948926.9000000004</v>
      </c>
      <c r="E661" s="194">
        <v>8314720.9900000002</v>
      </c>
      <c r="F661" s="45">
        <f t="shared" si="167"/>
        <v>119.65474827487392</v>
      </c>
    </row>
    <row r="662" spans="1:6" ht="12.75" customHeight="1" x14ac:dyDescent="0.2">
      <c r="A662" s="70">
        <v>61315</v>
      </c>
      <c r="B662" s="65" t="s">
        <v>1274</v>
      </c>
      <c r="C662" s="278" t="s">
        <v>1275</v>
      </c>
      <c r="D662" s="327">
        <v>0</v>
      </c>
      <c r="E662" s="192">
        <v>0</v>
      </c>
      <c r="F662" s="71" t="str">
        <f t="shared" si="167"/>
        <v>-</v>
      </c>
    </row>
    <row r="663" spans="1:6" ht="12.75" customHeight="1" x14ac:dyDescent="0.2">
      <c r="A663" s="70">
        <v>61316</v>
      </c>
      <c r="B663" s="65" t="s">
        <v>1276</v>
      </c>
      <c r="C663" s="277" t="s">
        <v>1277</v>
      </c>
      <c r="D663" s="327">
        <v>0</v>
      </c>
      <c r="E663" s="192">
        <v>2589241.7400000002</v>
      </c>
      <c r="F663" s="71" t="str">
        <f t="shared" si="167"/>
        <v>-</v>
      </c>
    </row>
    <row r="664" spans="1:6" ht="12.75" customHeight="1" x14ac:dyDescent="0.2">
      <c r="A664" s="70" t="s">
        <v>1278</v>
      </c>
      <c r="B664" s="65" t="s">
        <v>1279</v>
      </c>
      <c r="C664" s="277" t="s">
        <v>1278</v>
      </c>
      <c r="D664" s="327">
        <v>0</v>
      </c>
      <c r="E664" s="192">
        <v>0</v>
      </c>
      <c r="F664" s="71" t="str">
        <f t="shared" si="167"/>
        <v>-</v>
      </c>
    </row>
    <row r="665" spans="1:6" ht="12.75" customHeight="1" x14ac:dyDescent="0.2">
      <c r="A665" s="70">
        <v>61451</v>
      </c>
      <c r="B665" s="65" t="s">
        <v>1280</v>
      </c>
      <c r="C665" s="278" t="s">
        <v>1281</v>
      </c>
      <c r="D665" s="327">
        <v>2908902.13</v>
      </c>
      <c r="E665" s="192">
        <v>3270205.46</v>
      </c>
      <c r="F665" s="71">
        <f t="shared" si="167"/>
        <v>112.42060797693458</v>
      </c>
    </row>
    <row r="666" spans="1:6" ht="12.75" customHeight="1" x14ac:dyDescent="0.2">
      <c r="A666" s="70" t="s">
        <v>1282</v>
      </c>
      <c r="B666" s="65" t="s">
        <v>1283</v>
      </c>
      <c r="C666" s="277" t="s">
        <v>1282</v>
      </c>
      <c r="D666" s="327">
        <v>202094.63</v>
      </c>
      <c r="E666" s="192">
        <v>225901.23</v>
      </c>
      <c r="F666" s="71">
        <f t="shared" si="167"/>
        <v>111.77992705694358</v>
      </c>
    </row>
    <row r="667" spans="1:6" ht="12.75" customHeight="1" x14ac:dyDescent="0.2">
      <c r="A667" s="70">
        <v>61453</v>
      </c>
      <c r="B667" s="65" t="s">
        <v>1284</v>
      </c>
      <c r="C667" s="278" t="s">
        <v>1285</v>
      </c>
      <c r="D667" s="327">
        <v>0</v>
      </c>
      <c r="E667" s="192">
        <v>0</v>
      </c>
      <c r="F667" s="71" t="str">
        <f t="shared" si="167"/>
        <v>-</v>
      </c>
    </row>
    <row r="668" spans="1:6" ht="12.75" customHeight="1" x14ac:dyDescent="0.2">
      <c r="A668" s="70" t="s">
        <v>1286</v>
      </c>
      <c r="B668" s="65" t="s">
        <v>1287</v>
      </c>
      <c r="C668" s="277" t="s">
        <v>1286</v>
      </c>
      <c r="D668" s="327">
        <v>0</v>
      </c>
      <c r="E668" s="192">
        <v>0</v>
      </c>
      <c r="F668" s="71" t="str">
        <f t="shared" si="167"/>
        <v>-</v>
      </c>
    </row>
    <row r="669" spans="1:6" ht="12.75" customHeight="1" x14ac:dyDescent="0.2">
      <c r="A669" s="63">
        <v>63311</v>
      </c>
      <c r="B669" s="64" t="s">
        <v>1288</v>
      </c>
      <c r="C669" s="247" t="s">
        <v>1289</v>
      </c>
      <c r="D669" s="327">
        <v>5342855.09</v>
      </c>
      <c r="E669" s="194">
        <v>5673430.6500000004</v>
      </c>
      <c r="F669" s="45">
        <f t="shared" si="167"/>
        <v>106.1872454788962</v>
      </c>
    </row>
    <row r="670" spans="1:6" ht="12.75" customHeight="1" x14ac:dyDescent="0.2">
      <c r="A670" s="63">
        <v>63312</v>
      </c>
      <c r="B670" s="64" t="s">
        <v>1290</v>
      </c>
      <c r="C670" s="247" t="s">
        <v>1291</v>
      </c>
      <c r="D670" s="327">
        <v>0</v>
      </c>
      <c r="E670" s="194">
        <v>3016.98</v>
      </c>
      <c r="F670" s="45" t="str">
        <f t="shared" si="167"/>
        <v>-</v>
      </c>
    </row>
    <row r="671" spans="1:6" ht="12.75" customHeight="1" x14ac:dyDescent="0.2">
      <c r="A671" s="63">
        <v>63313</v>
      </c>
      <c r="B671" s="64" t="s">
        <v>1292</v>
      </c>
      <c r="C671" s="247" t="s">
        <v>1293</v>
      </c>
      <c r="D671" s="327">
        <v>860901.81</v>
      </c>
      <c r="E671" s="194">
        <v>692191.1</v>
      </c>
      <c r="F671" s="45">
        <f t="shared" si="167"/>
        <v>80.40302528809876</v>
      </c>
    </row>
    <row r="672" spans="1:6" ht="12.75" customHeight="1" x14ac:dyDescent="0.2">
      <c r="A672" s="63">
        <v>63314</v>
      </c>
      <c r="B672" s="64" t="s">
        <v>1294</v>
      </c>
      <c r="C672" s="247" t="s">
        <v>1295</v>
      </c>
      <c r="D672" s="327">
        <v>167445.32</v>
      </c>
      <c r="E672" s="194">
        <v>196171.57</v>
      </c>
      <c r="F672" s="45">
        <f t="shared" si="167"/>
        <v>117.15560040734492</v>
      </c>
    </row>
    <row r="673" spans="1:6" ht="12.75" customHeight="1" x14ac:dyDescent="0.2">
      <c r="A673" s="63">
        <v>63321</v>
      </c>
      <c r="B673" s="64" t="s">
        <v>1296</v>
      </c>
      <c r="C673" s="247" t="s">
        <v>1297</v>
      </c>
      <c r="D673" s="327">
        <v>34500</v>
      </c>
      <c r="E673" s="194">
        <v>170132.4</v>
      </c>
      <c r="F673" s="45">
        <f t="shared" si="167"/>
        <v>493.13739130434777</v>
      </c>
    </row>
    <row r="674" spans="1:6" ht="12.75" customHeight="1" x14ac:dyDescent="0.2">
      <c r="A674" s="63">
        <v>63322</v>
      </c>
      <c r="B674" s="64" t="s">
        <v>1298</v>
      </c>
      <c r="C674" s="247" t="s">
        <v>1299</v>
      </c>
      <c r="D674" s="327">
        <v>0</v>
      </c>
      <c r="E674" s="194">
        <v>0</v>
      </c>
      <c r="F674" s="45" t="str">
        <f t="shared" si="167"/>
        <v>-</v>
      </c>
    </row>
    <row r="675" spans="1:6" ht="12.75" customHeight="1" x14ac:dyDescent="0.2">
      <c r="A675" s="63">
        <v>63323</v>
      </c>
      <c r="B675" s="64" t="s">
        <v>1300</v>
      </c>
      <c r="C675" s="247" t="s">
        <v>1301</v>
      </c>
      <c r="D675" s="327">
        <v>300000</v>
      </c>
      <c r="E675" s="194">
        <v>0</v>
      </c>
      <c r="F675" s="45">
        <f t="shared" si="167"/>
        <v>0</v>
      </c>
    </row>
    <row r="676" spans="1:6" ht="12.75" customHeight="1" x14ac:dyDescent="0.2">
      <c r="A676" s="63">
        <v>63324</v>
      </c>
      <c r="B676" s="64" t="s">
        <v>1302</v>
      </c>
      <c r="C676" s="247" t="s">
        <v>1303</v>
      </c>
      <c r="D676" s="327">
        <v>0</v>
      </c>
      <c r="E676" s="194">
        <v>0</v>
      </c>
      <c r="F676" s="45" t="str">
        <f t="shared" si="167"/>
        <v>-</v>
      </c>
    </row>
    <row r="677" spans="1:6" ht="12.75" customHeight="1" x14ac:dyDescent="0.2">
      <c r="A677" s="70">
        <v>63414</v>
      </c>
      <c r="B677" s="65" t="s">
        <v>1304</v>
      </c>
      <c r="C677" s="278" t="s">
        <v>1305</v>
      </c>
      <c r="D677" s="327">
        <v>476929.35</v>
      </c>
      <c r="E677" s="192">
        <v>67283.25</v>
      </c>
      <c r="F677" s="71">
        <f t="shared" si="167"/>
        <v>14.107592665454538</v>
      </c>
    </row>
    <row r="678" spans="1:6" ht="12.75" customHeight="1" x14ac:dyDescent="0.2">
      <c r="A678" s="70">
        <v>63415</v>
      </c>
      <c r="B678" s="65" t="s">
        <v>1306</v>
      </c>
      <c r="C678" s="278" t="s">
        <v>1307</v>
      </c>
      <c r="D678" s="327">
        <v>134857.38</v>
      </c>
      <c r="E678" s="192">
        <v>57670.49</v>
      </c>
      <c r="F678" s="71">
        <f t="shared" si="167"/>
        <v>42.764059334387184</v>
      </c>
    </row>
    <row r="679" spans="1:6" ht="12" x14ac:dyDescent="0.2">
      <c r="A679" s="70">
        <v>63416</v>
      </c>
      <c r="B679" s="182" t="s">
        <v>1308</v>
      </c>
      <c r="C679" s="278" t="s">
        <v>1309</v>
      </c>
      <c r="D679" s="327">
        <v>27972.5</v>
      </c>
      <c r="E679" s="192">
        <v>65743.02</v>
      </c>
      <c r="F679" s="71">
        <f t="shared" si="167"/>
        <v>235.02733041379926</v>
      </c>
    </row>
    <row r="680" spans="1:6" ht="12.75" customHeight="1" x14ac:dyDescent="0.2">
      <c r="A680" s="70">
        <v>63424</v>
      </c>
      <c r="B680" s="65" t="s">
        <v>1310</v>
      </c>
      <c r="C680" s="278" t="s">
        <v>1311</v>
      </c>
      <c r="D680" s="327">
        <v>0</v>
      </c>
      <c r="E680" s="192">
        <v>0</v>
      </c>
      <c r="F680" s="71" t="str">
        <f t="shared" si="167"/>
        <v>-</v>
      </c>
    </row>
    <row r="681" spans="1:6" ht="12.75" customHeight="1" x14ac:dyDescent="0.2">
      <c r="A681" s="70">
        <v>63425</v>
      </c>
      <c r="B681" s="65" t="s">
        <v>1312</v>
      </c>
      <c r="C681" s="278" t="s">
        <v>1313</v>
      </c>
      <c r="D681" s="327">
        <v>988204.73</v>
      </c>
      <c r="E681" s="192">
        <v>0</v>
      </c>
      <c r="F681" s="71">
        <f t="shared" si="167"/>
        <v>0</v>
      </c>
    </row>
    <row r="682" spans="1:6" ht="12" x14ac:dyDescent="0.2">
      <c r="A682" s="70">
        <v>63426</v>
      </c>
      <c r="B682" s="182" t="s">
        <v>1314</v>
      </c>
      <c r="C682" s="278" t="s">
        <v>1315</v>
      </c>
      <c r="D682" s="327">
        <v>0</v>
      </c>
      <c r="E682" s="192">
        <v>0</v>
      </c>
      <c r="F682" s="71" t="str">
        <f t="shared" si="167"/>
        <v>-</v>
      </c>
    </row>
    <row r="683" spans="1:6" ht="24" x14ac:dyDescent="0.2">
      <c r="A683" s="70">
        <v>63612</v>
      </c>
      <c r="B683" s="182" t="s">
        <v>1316</v>
      </c>
      <c r="C683" s="278" t="s">
        <v>1317</v>
      </c>
      <c r="D683" s="327">
        <v>52985137.810000002</v>
      </c>
      <c r="E683" s="192">
        <v>60257892.700000003</v>
      </c>
      <c r="F683" s="71">
        <f t="shared" si="167"/>
        <v>113.7260280723992</v>
      </c>
    </row>
    <row r="684" spans="1:6" ht="24" x14ac:dyDescent="0.2">
      <c r="A684" s="70">
        <v>63613</v>
      </c>
      <c r="B684" s="182" t="s">
        <v>1318</v>
      </c>
      <c r="C684" s="278" t="s">
        <v>1319</v>
      </c>
      <c r="D684" s="327">
        <v>6910337.6799999997</v>
      </c>
      <c r="E684" s="192">
        <v>5542158.8600000003</v>
      </c>
      <c r="F684" s="71">
        <f t="shared" si="167"/>
        <v>80.200984621058353</v>
      </c>
    </row>
    <row r="685" spans="1:6" ht="24" x14ac:dyDescent="0.2">
      <c r="A685" s="63">
        <v>63622</v>
      </c>
      <c r="B685" s="244" t="s">
        <v>1320</v>
      </c>
      <c r="C685" s="247" t="s">
        <v>1321</v>
      </c>
      <c r="D685" s="327">
        <v>170381.14</v>
      </c>
      <c r="E685" s="194">
        <v>183736.87</v>
      </c>
      <c r="F685" s="45">
        <f t="shared" si="167"/>
        <v>107.8387373156442</v>
      </c>
    </row>
    <row r="686" spans="1:6" ht="24" x14ac:dyDescent="0.2">
      <c r="A686" s="63">
        <v>63623</v>
      </c>
      <c r="B686" s="244" t="s">
        <v>1322</v>
      </c>
      <c r="C686" s="247" t="s">
        <v>1323</v>
      </c>
      <c r="D686" s="327">
        <v>123775.67</v>
      </c>
      <c r="E686" s="194">
        <v>832149.78</v>
      </c>
      <c r="F686" s="45">
        <f t="shared" si="167"/>
        <v>672.30480756032273</v>
      </c>
    </row>
    <row r="687" spans="1:6" ht="12.75" customHeight="1" x14ac:dyDescent="0.2">
      <c r="A687" s="63">
        <v>63711</v>
      </c>
      <c r="B687" s="244" t="s">
        <v>1324</v>
      </c>
      <c r="C687" s="248">
        <v>63711</v>
      </c>
      <c r="D687" s="327">
        <v>0</v>
      </c>
      <c r="E687" s="194">
        <v>0</v>
      </c>
      <c r="F687" s="45" t="str">
        <f t="shared" si="167"/>
        <v>-</v>
      </c>
    </row>
    <row r="688" spans="1:6" ht="12.75" customHeight="1" x14ac:dyDescent="0.2">
      <c r="A688" s="63">
        <v>63712</v>
      </c>
      <c r="B688" s="244" t="s">
        <v>1325</v>
      </c>
      <c r="C688" s="248">
        <v>63712</v>
      </c>
      <c r="D688" s="327">
        <v>0</v>
      </c>
      <c r="E688" s="194">
        <v>0</v>
      </c>
      <c r="F688" s="45" t="str">
        <f t="shared" si="167"/>
        <v>-</v>
      </c>
    </row>
    <row r="689" spans="1:6" ht="12.75" customHeight="1" x14ac:dyDescent="0.2">
      <c r="A689" s="63">
        <v>63713</v>
      </c>
      <c r="B689" s="244" t="s">
        <v>1326</v>
      </c>
      <c r="C689" s="248">
        <v>63713</v>
      </c>
      <c r="D689" s="327">
        <v>0</v>
      </c>
      <c r="E689" s="194">
        <v>0</v>
      </c>
      <c r="F689" s="45" t="str">
        <f t="shared" si="167"/>
        <v>-</v>
      </c>
    </row>
    <row r="690" spans="1:6" ht="12.75" customHeight="1" x14ac:dyDescent="0.2">
      <c r="A690" s="63">
        <v>63714</v>
      </c>
      <c r="B690" s="244" t="s">
        <v>1327</v>
      </c>
      <c r="C690" s="248">
        <v>63714</v>
      </c>
      <c r="D690" s="327">
        <v>0</v>
      </c>
      <c r="E690" s="194">
        <v>0</v>
      </c>
      <c r="F690" s="45" t="str">
        <f t="shared" si="167"/>
        <v>-</v>
      </c>
    </row>
    <row r="691" spans="1:6" ht="12.75" customHeight="1" x14ac:dyDescent="0.2">
      <c r="A691" s="63">
        <v>63715</v>
      </c>
      <c r="B691" s="244" t="s">
        <v>1328</v>
      </c>
      <c r="C691" s="248">
        <v>63715</v>
      </c>
      <c r="D691" s="327">
        <v>0</v>
      </c>
      <c r="E691" s="194">
        <v>0</v>
      </c>
      <c r="F691" s="45" t="str">
        <f t="shared" si="167"/>
        <v>-</v>
      </c>
    </row>
    <row r="692" spans="1:6" ht="24" x14ac:dyDescent="0.2">
      <c r="A692" s="70">
        <v>63716</v>
      </c>
      <c r="B692" s="182" t="s">
        <v>1329</v>
      </c>
      <c r="C692" s="277">
        <v>63716</v>
      </c>
      <c r="D692" s="327">
        <v>0</v>
      </c>
      <c r="E692" s="192">
        <v>0</v>
      </c>
      <c r="F692" s="71" t="str">
        <f t="shared" si="167"/>
        <v>-</v>
      </c>
    </row>
    <row r="693" spans="1:6" ht="24" x14ac:dyDescent="0.2">
      <c r="A693" s="70">
        <v>63717</v>
      </c>
      <c r="B693" s="182" t="s">
        <v>1330</v>
      </c>
      <c r="C693" s="277">
        <v>63717</v>
      </c>
      <c r="D693" s="327">
        <v>0</v>
      </c>
      <c r="E693" s="192">
        <v>0</v>
      </c>
      <c r="F693" s="71" t="str">
        <f t="shared" si="167"/>
        <v>-</v>
      </c>
    </row>
    <row r="694" spans="1:6" ht="24" x14ac:dyDescent="0.2">
      <c r="A694" s="70">
        <v>63721</v>
      </c>
      <c r="B694" s="182" t="s">
        <v>1331</v>
      </c>
      <c r="C694" s="277">
        <v>63721</v>
      </c>
      <c r="D694" s="327">
        <v>0</v>
      </c>
      <c r="E694" s="192">
        <v>0</v>
      </c>
      <c r="F694" s="71" t="str">
        <f t="shared" si="167"/>
        <v>-</v>
      </c>
    </row>
    <row r="695" spans="1:6" ht="24" x14ac:dyDescent="0.2">
      <c r="A695" s="70">
        <v>63722</v>
      </c>
      <c r="B695" s="182" t="s">
        <v>1332</v>
      </c>
      <c r="C695" s="277">
        <v>63722</v>
      </c>
      <c r="D695" s="327">
        <v>0</v>
      </c>
      <c r="E695" s="192">
        <v>0</v>
      </c>
      <c r="F695" s="71" t="str">
        <f t="shared" si="167"/>
        <v>-</v>
      </c>
    </row>
    <row r="696" spans="1:6" ht="12.75" customHeight="1" x14ac:dyDescent="0.2">
      <c r="A696" s="70">
        <v>63723</v>
      </c>
      <c r="B696" s="182" t="s">
        <v>1333</v>
      </c>
      <c r="C696" s="277">
        <v>63723</v>
      </c>
      <c r="D696" s="327">
        <v>0</v>
      </c>
      <c r="E696" s="192">
        <v>0</v>
      </c>
      <c r="F696" s="71" t="str">
        <f t="shared" si="167"/>
        <v>-</v>
      </c>
    </row>
    <row r="697" spans="1:6" ht="12.75" customHeight="1" x14ac:dyDescent="0.2">
      <c r="A697" s="70">
        <v>63724</v>
      </c>
      <c r="B697" s="182" t="s">
        <v>1334</v>
      </c>
      <c r="C697" s="277">
        <v>63724</v>
      </c>
      <c r="D697" s="327">
        <v>0</v>
      </c>
      <c r="E697" s="192">
        <v>0</v>
      </c>
      <c r="F697" s="71" t="str">
        <f t="shared" si="167"/>
        <v>-</v>
      </c>
    </row>
    <row r="698" spans="1:6" ht="12.75" customHeight="1" x14ac:dyDescent="0.2">
      <c r="A698" s="70">
        <v>63725</v>
      </c>
      <c r="B698" s="182" t="s">
        <v>1335</v>
      </c>
      <c r="C698" s="277">
        <v>63725</v>
      </c>
      <c r="D698" s="327">
        <v>0</v>
      </c>
      <c r="E698" s="192">
        <v>0</v>
      </c>
      <c r="F698" s="71" t="str">
        <f t="shared" si="167"/>
        <v>-</v>
      </c>
    </row>
    <row r="699" spans="1:6" ht="12.75" customHeight="1" x14ac:dyDescent="0.2">
      <c r="A699" s="70">
        <v>63726</v>
      </c>
      <c r="B699" s="182" t="s">
        <v>1336</v>
      </c>
      <c r="C699" s="277">
        <v>63726</v>
      </c>
      <c r="D699" s="327">
        <v>0</v>
      </c>
      <c r="E699" s="192">
        <v>0</v>
      </c>
      <c r="F699" s="71" t="str">
        <f t="shared" si="167"/>
        <v>-</v>
      </c>
    </row>
    <row r="700" spans="1:6" ht="24" x14ac:dyDescent="0.2">
      <c r="A700" s="70">
        <v>63727</v>
      </c>
      <c r="B700" s="182" t="s">
        <v>1337</v>
      </c>
      <c r="C700" s="277">
        <v>63727</v>
      </c>
      <c r="D700" s="327">
        <v>0</v>
      </c>
      <c r="E700" s="192">
        <v>0</v>
      </c>
      <c r="F700" s="71" t="str">
        <f t="shared" si="167"/>
        <v>-</v>
      </c>
    </row>
    <row r="701" spans="1:6" ht="24" x14ac:dyDescent="0.2">
      <c r="A701" s="70">
        <v>63728</v>
      </c>
      <c r="B701" s="182" t="s">
        <v>1338</v>
      </c>
      <c r="C701" s="277">
        <v>63728</v>
      </c>
      <c r="D701" s="327">
        <v>0</v>
      </c>
      <c r="E701" s="192">
        <v>0</v>
      </c>
      <c r="F701" s="71" t="str">
        <f t="shared" si="167"/>
        <v>-</v>
      </c>
    </row>
    <row r="702" spans="1:6" ht="12.75" customHeight="1" x14ac:dyDescent="0.2">
      <c r="A702" s="70">
        <v>63811</v>
      </c>
      <c r="B702" s="182" t="s">
        <v>1339</v>
      </c>
      <c r="C702" s="278" t="s">
        <v>1340</v>
      </c>
      <c r="D702" s="327">
        <v>3553900.64</v>
      </c>
      <c r="E702" s="192">
        <v>1602005.79</v>
      </c>
      <c r="F702" s="71">
        <f t="shared" si="167"/>
        <v>45.077393891349757</v>
      </c>
    </row>
    <row r="703" spans="1:6" ht="12.75" customHeight="1" x14ac:dyDescent="0.2">
      <c r="A703" s="70">
        <v>63812</v>
      </c>
      <c r="B703" s="182" t="s">
        <v>1341</v>
      </c>
      <c r="C703" s="278" t="s">
        <v>1342</v>
      </c>
      <c r="D703" s="327">
        <v>75691.460000000006</v>
      </c>
      <c r="E703" s="192">
        <v>34404.83</v>
      </c>
      <c r="F703" s="71">
        <f t="shared" si="167"/>
        <v>45.454044617450897</v>
      </c>
    </row>
    <row r="704" spans="1:6" ht="24" x14ac:dyDescent="0.2">
      <c r="A704" s="70" t="s">
        <v>1343</v>
      </c>
      <c r="B704" s="182" t="s">
        <v>1344</v>
      </c>
      <c r="C704" s="278" t="s">
        <v>1343</v>
      </c>
      <c r="D704" s="327">
        <v>24799.7</v>
      </c>
      <c r="E704" s="192">
        <v>39357.699999999997</v>
      </c>
      <c r="F704" s="71">
        <f t="shared" si="167"/>
        <v>158.70232301197191</v>
      </c>
    </row>
    <row r="705" spans="1:6" ht="24" x14ac:dyDescent="0.2">
      <c r="A705" s="70" t="s">
        <v>1345</v>
      </c>
      <c r="B705" s="182" t="s">
        <v>1346</v>
      </c>
      <c r="C705" s="278" t="s">
        <v>1345</v>
      </c>
      <c r="D705" s="327">
        <v>1171040.93</v>
      </c>
      <c r="E705" s="192">
        <v>776140.12</v>
      </c>
      <c r="F705" s="71">
        <f t="shared" si="167"/>
        <v>66.277796114265627</v>
      </c>
    </row>
    <row r="706" spans="1:6" ht="12.75" customHeight="1" x14ac:dyDescent="0.2">
      <c r="A706" s="70">
        <v>63821</v>
      </c>
      <c r="B706" s="182" t="s">
        <v>1347</v>
      </c>
      <c r="C706" s="278" t="s">
        <v>1348</v>
      </c>
      <c r="D706" s="327">
        <v>1593234.21</v>
      </c>
      <c r="E706" s="192">
        <v>1972358.75</v>
      </c>
      <c r="F706" s="71">
        <f t="shared" si="167"/>
        <v>123.79590757092768</v>
      </c>
    </row>
    <row r="707" spans="1:6" ht="12.75" customHeight="1" x14ac:dyDescent="0.2">
      <c r="A707" s="70">
        <v>63822</v>
      </c>
      <c r="B707" s="182" t="s">
        <v>1349</v>
      </c>
      <c r="C707" s="278" t="s">
        <v>1350</v>
      </c>
      <c r="D707" s="327">
        <v>22456.15</v>
      </c>
      <c r="E707" s="192">
        <v>0</v>
      </c>
      <c r="F707" s="71">
        <f t="shared" si="167"/>
        <v>0</v>
      </c>
    </row>
    <row r="708" spans="1:6" ht="24" x14ac:dyDescent="0.2">
      <c r="A708" s="70" t="s">
        <v>1351</v>
      </c>
      <c r="B708" s="182" t="s">
        <v>1352</v>
      </c>
      <c r="C708" s="278" t="s">
        <v>1351</v>
      </c>
      <c r="D708" s="327">
        <v>0</v>
      </c>
      <c r="E708" s="192">
        <v>0</v>
      </c>
      <c r="F708" s="71" t="str">
        <f t="shared" si="167"/>
        <v>-</v>
      </c>
    </row>
    <row r="709" spans="1:6" ht="24" x14ac:dyDescent="0.2">
      <c r="A709" s="70" t="s">
        <v>1353</v>
      </c>
      <c r="B709" s="182" t="s">
        <v>1354</v>
      </c>
      <c r="C709" s="278" t="s">
        <v>1353</v>
      </c>
      <c r="D709" s="327">
        <v>0</v>
      </c>
      <c r="E709" s="192">
        <v>1479</v>
      </c>
      <c r="F709" s="71" t="str">
        <f t="shared" si="167"/>
        <v>-</v>
      </c>
    </row>
    <row r="710" spans="1:6" ht="12.75" customHeight="1" x14ac:dyDescent="0.2">
      <c r="A710" s="70">
        <v>64191</v>
      </c>
      <c r="B710" s="65" t="s">
        <v>1355</v>
      </c>
      <c r="C710" s="278" t="s">
        <v>1356</v>
      </c>
      <c r="D710" s="327">
        <v>0</v>
      </c>
      <c r="E710" s="192">
        <v>0</v>
      </c>
      <c r="F710" s="71" t="str">
        <f t="shared" si="167"/>
        <v>-</v>
      </c>
    </row>
    <row r="711" spans="1:6" ht="12.75" customHeight="1" x14ac:dyDescent="0.2">
      <c r="A711" s="70" t="s">
        <v>1357</v>
      </c>
      <c r="B711" s="65" t="s">
        <v>1358</v>
      </c>
      <c r="C711" s="277" t="s">
        <v>1357</v>
      </c>
      <c r="D711" s="327">
        <v>0</v>
      </c>
      <c r="E711" s="192">
        <v>83964.69</v>
      </c>
      <c r="F711" s="71" t="str">
        <f t="shared" si="167"/>
        <v>-</v>
      </c>
    </row>
    <row r="712" spans="1:6" ht="12.75" customHeight="1" x14ac:dyDescent="0.2">
      <c r="A712" s="70" t="s">
        <v>1359</v>
      </c>
      <c r="B712" s="65" t="s">
        <v>1360</v>
      </c>
      <c r="C712" s="277" t="s">
        <v>1359</v>
      </c>
      <c r="D712" s="327">
        <v>0</v>
      </c>
      <c r="E712" s="192">
        <v>0</v>
      </c>
      <c r="F712" s="71" t="str">
        <f t="shared" si="167"/>
        <v>-</v>
      </c>
    </row>
    <row r="713" spans="1:6" ht="24" x14ac:dyDescent="0.2">
      <c r="A713" s="70" t="s">
        <v>1361</v>
      </c>
      <c r="B713" s="65" t="s">
        <v>1362</v>
      </c>
      <c r="C713" s="277" t="s">
        <v>1361</v>
      </c>
      <c r="D713" s="327">
        <v>0</v>
      </c>
      <c r="E713" s="192">
        <v>0</v>
      </c>
      <c r="F713" s="71" t="str">
        <f t="shared" si="167"/>
        <v>-</v>
      </c>
    </row>
    <row r="714" spans="1:6" ht="12" x14ac:dyDescent="0.2">
      <c r="A714" s="70" t="s">
        <v>1363</v>
      </c>
      <c r="B714" s="65" t="s">
        <v>1364</v>
      </c>
      <c r="C714" s="277" t="s">
        <v>1363</v>
      </c>
      <c r="D714" s="327">
        <v>0</v>
      </c>
      <c r="E714" s="192">
        <v>0</v>
      </c>
      <c r="F714" s="71" t="str">
        <f t="shared" si="167"/>
        <v>-</v>
      </c>
    </row>
    <row r="715" spans="1:6" ht="12.75" customHeight="1" x14ac:dyDescent="0.2">
      <c r="A715" s="70">
        <v>64371</v>
      </c>
      <c r="B715" s="65" t="s">
        <v>1365</v>
      </c>
      <c r="C715" s="278" t="s">
        <v>1366</v>
      </c>
      <c r="D715" s="327">
        <v>0</v>
      </c>
      <c r="E715" s="192">
        <v>0</v>
      </c>
      <c r="F715" s="71" t="str">
        <f t="shared" si="167"/>
        <v>-</v>
      </c>
    </row>
    <row r="716" spans="1:6" ht="12.75" customHeight="1" x14ac:dyDescent="0.2">
      <c r="A716" s="70">
        <v>64372</v>
      </c>
      <c r="B716" s="65" t="s">
        <v>1367</v>
      </c>
      <c r="C716" s="278" t="s">
        <v>1368</v>
      </c>
      <c r="D716" s="327">
        <v>0</v>
      </c>
      <c r="E716" s="192">
        <v>0</v>
      </c>
      <c r="F716" s="71" t="str">
        <f t="shared" si="167"/>
        <v>-</v>
      </c>
    </row>
    <row r="717" spans="1:6" ht="12.75" customHeight="1" x14ac:dyDescent="0.2">
      <c r="A717" s="70">
        <v>64373</v>
      </c>
      <c r="B717" s="65" t="s">
        <v>1369</v>
      </c>
      <c r="C717" s="278" t="s">
        <v>1370</v>
      </c>
      <c r="D717" s="327">
        <v>0</v>
      </c>
      <c r="E717" s="192">
        <v>0</v>
      </c>
      <c r="F717" s="71" t="str">
        <f t="shared" si="167"/>
        <v>-</v>
      </c>
    </row>
    <row r="718" spans="1:6" ht="12.75" customHeight="1" x14ac:dyDescent="0.2">
      <c r="A718" s="63">
        <v>64374</v>
      </c>
      <c r="B718" s="64" t="s">
        <v>1371</v>
      </c>
      <c r="C718" s="247" t="s">
        <v>1372</v>
      </c>
      <c r="D718" s="327">
        <v>0</v>
      </c>
      <c r="E718" s="194">
        <v>0</v>
      </c>
      <c r="F718" s="45" t="str">
        <f t="shared" si="167"/>
        <v>-</v>
      </c>
    </row>
    <row r="719" spans="1:6" ht="12.75" customHeight="1" x14ac:dyDescent="0.2">
      <c r="A719" s="70">
        <v>64375</v>
      </c>
      <c r="B719" s="65" t="s">
        <v>1373</v>
      </c>
      <c r="C719" s="278" t="s">
        <v>1374</v>
      </c>
      <c r="D719" s="327">
        <v>0</v>
      </c>
      <c r="E719" s="192">
        <v>0</v>
      </c>
      <c r="F719" s="71" t="str">
        <f t="shared" si="167"/>
        <v>-</v>
      </c>
    </row>
    <row r="720" spans="1:6" ht="24" x14ac:dyDescent="0.2">
      <c r="A720" s="70">
        <v>64376</v>
      </c>
      <c r="B720" s="182" t="s">
        <v>1375</v>
      </c>
      <c r="C720" s="278" t="s">
        <v>1376</v>
      </c>
      <c r="D720" s="327">
        <v>0</v>
      </c>
      <c r="E720" s="192">
        <v>0</v>
      </c>
      <c r="F720" s="71" t="str">
        <f t="shared" si="167"/>
        <v>-</v>
      </c>
    </row>
    <row r="721" spans="1:6" ht="24" x14ac:dyDescent="0.2">
      <c r="A721" s="70">
        <v>64377</v>
      </c>
      <c r="B721" s="65" t="s">
        <v>1377</v>
      </c>
      <c r="C721" s="278" t="s">
        <v>1378</v>
      </c>
      <c r="D721" s="327">
        <v>0</v>
      </c>
      <c r="E721" s="192">
        <v>0</v>
      </c>
      <c r="F721" s="71" t="str">
        <f t="shared" si="167"/>
        <v>-</v>
      </c>
    </row>
    <row r="722" spans="1:6" ht="12" x14ac:dyDescent="0.2">
      <c r="A722" s="70" t="s">
        <v>1379</v>
      </c>
      <c r="B722" s="65" t="s">
        <v>1380</v>
      </c>
      <c r="C722" s="277" t="s">
        <v>1379</v>
      </c>
      <c r="D722" s="327">
        <v>0</v>
      </c>
      <c r="E722" s="192">
        <v>0</v>
      </c>
      <c r="F722" s="71" t="str">
        <f t="shared" si="167"/>
        <v>-</v>
      </c>
    </row>
    <row r="723" spans="1:6" ht="12" x14ac:dyDescent="0.2">
      <c r="A723" s="70" t="s">
        <v>1381</v>
      </c>
      <c r="B723" s="65" t="s">
        <v>1382</v>
      </c>
      <c r="C723" s="277" t="s">
        <v>1381</v>
      </c>
      <c r="D723" s="327">
        <v>0</v>
      </c>
      <c r="E723" s="192">
        <v>0</v>
      </c>
      <c r="F723" s="71" t="str">
        <f t="shared" si="167"/>
        <v>-</v>
      </c>
    </row>
    <row r="724" spans="1:6" ht="12.75" customHeight="1" x14ac:dyDescent="0.2">
      <c r="A724" s="70">
        <v>65264</v>
      </c>
      <c r="B724" s="65" t="s">
        <v>1383</v>
      </c>
      <c r="C724" s="278" t="s">
        <v>1384</v>
      </c>
      <c r="D724" s="327">
        <v>5699889.6900000004</v>
      </c>
      <c r="E724" s="192">
        <v>5478637.1900000004</v>
      </c>
      <c r="F724" s="71">
        <f t="shared" si="167"/>
        <v>96.118302071912552</v>
      </c>
    </row>
    <row r="725" spans="1:6" ht="12.75" customHeight="1" x14ac:dyDescent="0.2">
      <c r="A725" s="70">
        <v>65265</v>
      </c>
      <c r="B725" s="65" t="s">
        <v>1385</v>
      </c>
      <c r="C725" s="278" t="s">
        <v>1386</v>
      </c>
      <c r="D725" s="327">
        <v>0</v>
      </c>
      <c r="E725" s="192">
        <v>0</v>
      </c>
      <c r="F725" s="71" t="str">
        <f t="shared" si="167"/>
        <v>-</v>
      </c>
    </row>
    <row r="726" spans="1:6" ht="12.75" customHeight="1" x14ac:dyDescent="0.2">
      <c r="A726" s="70" t="s">
        <v>1387</v>
      </c>
      <c r="B726" s="65" t="s">
        <v>1388</v>
      </c>
      <c r="C726" s="278" t="s">
        <v>1387</v>
      </c>
      <c r="D726" s="327">
        <v>74539.37</v>
      </c>
      <c r="E726" s="192">
        <v>182257.45</v>
      </c>
      <c r="F726" s="71">
        <f t="shared" si="167"/>
        <v>244.51165873819437</v>
      </c>
    </row>
    <row r="727" spans="1:6" ht="24" x14ac:dyDescent="0.2">
      <c r="A727" s="70">
        <v>66341</v>
      </c>
      <c r="B727" s="65" t="s">
        <v>1389</v>
      </c>
      <c r="C727" s="277">
        <v>66341</v>
      </c>
      <c r="D727" s="327">
        <v>0</v>
      </c>
      <c r="E727" s="192">
        <v>0</v>
      </c>
      <c r="F727" s="71" t="str">
        <f t="shared" si="167"/>
        <v>-</v>
      </c>
    </row>
    <row r="728" spans="1:6" ht="24" x14ac:dyDescent="0.2">
      <c r="A728" s="70">
        <v>66342</v>
      </c>
      <c r="B728" s="65" t="s">
        <v>1390</v>
      </c>
      <c r="C728" s="277">
        <v>66342</v>
      </c>
      <c r="D728" s="327">
        <v>0</v>
      </c>
      <c r="E728" s="192">
        <v>0</v>
      </c>
      <c r="F728" s="71" t="str">
        <f t="shared" si="167"/>
        <v>-</v>
      </c>
    </row>
    <row r="729" spans="1:6" ht="24" x14ac:dyDescent="0.2">
      <c r="A729" s="70">
        <v>66343</v>
      </c>
      <c r="B729" s="65" t="s">
        <v>1391</v>
      </c>
      <c r="C729" s="277">
        <v>66343</v>
      </c>
      <c r="D729" s="327">
        <v>0</v>
      </c>
      <c r="E729" s="192">
        <v>0</v>
      </c>
      <c r="F729" s="71" t="str">
        <f t="shared" si="167"/>
        <v>-</v>
      </c>
    </row>
    <row r="730" spans="1:6" ht="24" x14ac:dyDescent="0.2">
      <c r="A730" s="70">
        <v>66344</v>
      </c>
      <c r="B730" s="65" t="s">
        <v>1392</v>
      </c>
      <c r="C730" s="277">
        <v>66344</v>
      </c>
      <c r="D730" s="327">
        <v>0</v>
      </c>
      <c r="E730" s="192">
        <v>0</v>
      </c>
      <c r="F730" s="71" t="str">
        <f t="shared" si="167"/>
        <v>-</v>
      </c>
    </row>
    <row r="731" spans="1:6" ht="24" x14ac:dyDescent="0.2">
      <c r="A731" s="70">
        <v>66345</v>
      </c>
      <c r="B731" s="65" t="s">
        <v>1393</v>
      </c>
      <c r="C731" s="277">
        <v>66345</v>
      </c>
      <c r="D731" s="327">
        <v>0</v>
      </c>
      <c r="E731" s="192">
        <v>0</v>
      </c>
      <c r="F731" s="71" t="str">
        <f t="shared" si="167"/>
        <v>-</v>
      </c>
    </row>
    <row r="732" spans="1:6" ht="12.75" customHeight="1" x14ac:dyDescent="0.2">
      <c r="A732" s="70">
        <v>31214</v>
      </c>
      <c r="B732" s="65" t="s">
        <v>1394</v>
      </c>
      <c r="C732" s="278" t="s">
        <v>1395</v>
      </c>
      <c r="D732" s="327">
        <v>205327.48</v>
      </c>
      <c r="E732" s="192">
        <v>251894.12</v>
      </c>
      <c r="F732" s="71">
        <f t="shared" si="167"/>
        <v>122.67920494616695</v>
      </c>
    </row>
    <row r="733" spans="1:6" ht="12.75" customHeight="1" x14ac:dyDescent="0.2">
      <c r="A733" s="70">
        <v>31215</v>
      </c>
      <c r="B733" s="65" t="s">
        <v>1396</v>
      </c>
      <c r="C733" s="278" t="s">
        <v>1397</v>
      </c>
      <c r="D733" s="327">
        <v>184645.5</v>
      </c>
      <c r="E733" s="192">
        <v>256973.72</v>
      </c>
      <c r="F733" s="71">
        <f t="shared" si="167"/>
        <v>139.17139599936095</v>
      </c>
    </row>
    <row r="734" spans="1:6" ht="12.75" customHeight="1" x14ac:dyDescent="0.2">
      <c r="A734" s="70">
        <v>32121</v>
      </c>
      <c r="B734" s="65" t="s">
        <v>1398</v>
      </c>
      <c r="C734" s="278" t="s">
        <v>1399</v>
      </c>
      <c r="D734" s="327">
        <v>3082795.2</v>
      </c>
      <c r="E734" s="192">
        <v>3261482.42</v>
      </c>
      <c r="F734" s="71">
        <f t="shared" si="167"/>
        <v>105.79627281111634</v>
      </c>
    </row>
    <row r="735" spans="1:6" ht="12.75" customHeight="1" x14ac:dyDescent="0.2">
      <c r="A735" s="63" t="s">
        <v>1400</v>
      </c>
      <c r="B735" s="64" t="s">
        <v>1401</v>
      </c>
      <c r="C735" s="247" t="s">
        <v>1400</v>
      </c>
      <c r="D735" s="327">
        <v>1651.18</v>
      </c>
      <c r="E735" s="194">
        <v>39967.86</v>
      </c>
      <c r="F735" s="45">
        <f t="shared" si="167"/>
        <v>2420.5634758172941</v>
      </c>
    </row>
    <row r="736" spans="1:6" ht="12.75" customHeight="1" x14ac:dyDescent="0.2">
      <c r="A736" s="63" t="s">
        <v>1402</v>
      </c>
      <c r="B736" s="64" t="s">
        <v>1403</v>
      </c>
      <c r="C736" s="247" t="s">
        <v>1402</v>
      </c>
      <c r="D736" s="327">
        <v>144635.07999999999</v>
      </c>
      <c r="E736" s="194">
        <v>246887.28</v>
      </c>
      <c r="F736" s="45">
        <f t="shared" si="167"/>
        <v>170.69668022446564</v>
      </c>
    </row>
    <row r="737" spans="1:6" ht="12.75" customHeight="1" x14ac:dyDescent="0.2">
      <c r="A737" s="63" t="s">
        <v>1404</v>
      </c>
      <c r="B737" s="64" t="s">
        <v>1405</v>
      </c>
      <c r="C737" s="247" t="s">
        <v>1404</v>
      </c>
      <c r="D737" s="327">
        <v>97703.78</v>
      </c>
      <c r="E737" s="194">
        <v>177809.71</v>
      </c>
      <c r="F737" s="45">
        <f t="shared" si="167"/>
        <v>181.98856789368844</v>
      </c>
    </row>
    <row r="738" spans="1:6" ht="12.75" customHeight="1" x14ac:dyDescent="0.2">
      <c r="A738" s="63" t="s">
        <v>1406</v>
      </c>
      <c r="B738" s="64" t="s">
        <v>1407</v>
      </c>
      <c r="C738" s="247" t="s">
        <v>1406</v>
      </c>
      <c r="D738" s="327">
        <v>931285.79</v>
      </c>
      <c r="E738" s="194">
        <v>1019663.2</v>
      </c>
      <c r="F738" s="45">
        <f t="shared" si="167"/>
        <v>109.48982696278442</v>
      </c>
    </row>
    <row r="739" spans="1:6" ht="12.75" customHeight="1" x14ac:dyDescent="0.2">
      <c r="A739" s="70" t="s">
        <v>1408</v>
      </c>
      <c r="B739" s="65" t="s">
        <v>1409</v>
      </c>
      <c r="C739" s="278" t="s">
        <v>1408</v>
      </c>
      <c r="D739" s="327">
        <v>394959.91</v>
      </c>
      <c r="E739" s="192">
        <v>495626.08</v>
      </c>
      <c r="F739" s="71">
        <f t="shared" si="167"/>
        <v>125.48769316865605</v>
      </c>
    </row>
    <row r="740" spans="1:6" ht="12.75" customHeight="1" x14ac:dyDescent="0.2">
      <c r="A740" s="70" t="s">
        <v>1410</v>
      </c>
      <c r="B740" s="65" t="s">
        <v>1411</v>
      </c>
      <c r="C740" s="278" t="s">
        <v>1410</v>
      </c>
      <c r="D740" s="327">
        <v>150593.25</v>
      </c>
      <c r="E740" s="192">
        <v>176145.42</v>
      </c>
      <c r="F740" s="71">
        <f t="shared" si="167"/>
        <v>116.96767285386298</v>
      </c>
    </row>
    <row r="741" spans="1:6" ht="12.75" customHeight="1" x14ac:dyDescent="0.2">
      <c r="A741" s="70">
        <v>32911</v>
      </c>
      <c r="B741" s="65" t="s">
        <v>1412</v>
      </c>
      <c r="C741" s="278" t="s">
        <v>1413</v>
      </c>
      <c r="D741" s="327">
        <v>197929.02</v>
      </c>
      <c r="E741" s="192">
        <v>183075.02</v>
      </c>
      <c r="F741" s="71">
        <f t="shared" ref="F741:F1006" si="169">IF(D741&lt;&gt;0,IF(E741/D741&gt;=100,"&gt;&gt;100",E741/D741*100),"-")</f>
        <v>92.495289472963591</v>
      </c>
    </row>
    <row r="742" spans="1:6" ht="12.75" customHeight="1" x14ac:dyDescent="0.2">
      <c r="A742" s="70" t="s">
        <v>1414</v>
      </c>
      <c r="B742" s="65" t="s">
        <v>1415</v>
      </c>
      <c r="C742" s="278" t="s">
        <v>1414</v>
      </c>
      <c r="D742" s="327">
        <v>193940.37</v>
      </c>
      <c r="E742" s="192">
        <v>201956.38</v>
      </c>
      <c r="F742" s="71">
        <f t="shared" si="169"/>
        <v>104.13323435445648</v>
      </c>
    </row>
    <row r="743" spans="1:6" ht="12.75" customHeight="1" x14ac:dyDescent="0.2">
      <c r="A743" s="70" t="s">
        <v>1416</v>
      </c>
      <c r="B743" s="65" t="s">
        <v>1417</v>
      </c>
      <c r="C743" s="277" t="s">
        <v>1416</v>
      </c>
      <c r="D743" s="327">
        <v>0</v>
      </c>
      <c r="E743" s="192">
        <v>17926.95</v>
      </c>
      <c r="F743" s="71" t="str">
        <f t="shared" ref="F743:F744" si="170">IF(D743&lt;&gt;0,IF(E743/D743&gt;=100,"&gt;&gt;100",E743/D743*100),"-")</f>
        <v>-</v>
      </c>
    </row>
    <row r="744" spans="1:6" ht="12.75" customHeight="1" x14ac:dyDescent="0.2">
      <c r="A744" s="70" t="s">
        <v>1418</v>
      </c>
      <c r="B744" s="65" t="s">
        <v>1419</v>
      </c>
      <c r="C744" s="277" t="s">
        <v>1418</v>
      </c>
      <c r="D744" s="327">
        <v>0</v>
      </c>
      <c r="E744" s="192">
        <v>159252.17000000001</v>
      </c>
      <c r="F744" s="71" t="str">
        <f t="shared" si="170"/>
        <v>-</v>
      </c>
    </row>
    <row r="745" spans="1:6" ht="12.75" customHeight="1" x14ac:dyDescent="0.2">
      <c r="A745" s="70">
        <v>34111</v>
      </c>
      <c r="B745" s="65" t="s">
        <v>1420</v>
      </c>
      <c r="C745" s="278" t="s">
        <v>1421</v>
      </c>
      <c r="D745" s="327">
        <v>0</v>
      </c>
      <c r="E745" s="192">
        <v>0</v>
      </c>
      <c r="F745" s="71" t="str">
        <f t="shared" si="169"/>
        <v>-</v>
      </c>
    </row>
    <row r="746" spans="1:6" ht="12.75" customHeight="1" x14ac:dyDescent="0.2">
      <c r="A746" s="70">
        <v>34112</v>
      </c>
      <c r="B746" s="65" t="s">
        <v>1422</v>
      </c>
      <c r="C746" s="278" t="s">
        <v>1423</v>
      </c>
      <c r="D746" s="327">
        <v>0</v>
      </c>
      <c r="E746" s="192">
        <v>0</v>
      </c>
      <c r="F746" s="71" t="str">
        <f t="shared" si="169"/>
        <v>-</v>
      </c>
    </row>
    <row r="747" spans="1:6" ht="12.75" customHeight="1" x14ac:dyDescent="0.2">
      <c r="A747" s="70">
        <v>34121</v>
      </c>
      <c r="B747" s="65" t="s">
        <v>1424</v>
      </c>
      <c r="C747" s="278" t="s">
        <v>1425</v>
      </c>
      <c r="D747" s="327">
        <v>0</v>
      </c>
      <c r="E747" s="192">
        <v>0</v>
      </c>
      <c r="F747" s="71" t="str">
        <f t="shared" si="169"/>
        <v>-</v>
      </c>
    </row>
    <row r="748" spans="1:6" ht="12.75" customHeight="1" x14ac:dyDescent="0.2">
      <c r="A748" s="70">
        <v>34122</v>
      </c>
      <c r="B748" s="65" t="s">
        <v>1426</v>
      </c>
      <c r="C748" s="278" t="s">
        <v>1427</v>
      </c>
      <c r="D748" s="327">
        <v>0</v>
      </c>
      <c r="E748" s="192">
        <v>0</v>
      </c>
      <c r="F748" s="71" t="str">
        <f t="shared" si="169"/>
        <v>-</v>
      </c>
    </row>
    <row r="749" spans="1:6" ht="12.75" customHeight="1" x14ac:dyDescent="0.2">
      <c r="A749" s="70">
        <v>34131</v>
      </c>
      <c r="B749" s="65" t="s">
        <v>1428</v>
      </c>
      <c r="C749" s="278" t="s">
        <v>1429</v>
      </c>
      <c r="D749" s="327">
        <v>0</v>
      </c>
      <c r="E749" s="192">
        <v>0</v>
      </c>
      <c r="F749" s="71" t="str">
        <f t="shared" si="169"/>
        <v>-</v>
      </c>
    </row>
    <row r="750" spans="1:6" ht="12.75" customHeight="1" x14ac:dyDescent="0.2">
      <c r="A750" s="70">
        <v>34132</v>
      </c>
      <c r="B750" s="65" t="s">
        <v>1430</v>
      </c>
      <c r="C750" s="278" t="s">
        <v>1431</v>
      </c>
      <c r="D750" s="327">
        <v>0</v>
      </c>
      <c r="E750" s="192">
        <v>0</v>
      </c>
      <c r="F750" s="71" t="str">
        <f t="shared" si="169"/>
        <v>-</v>
      </c>
    </row>
    <row r="751" spans="1:6" ht="12.75" customHeight="1" x14ac:dyDescent="0.2">
      <c r="A751" s="70">
        <v>34191</v>
      </c>
      <c r="B751" s="65" t="s">
        <v>1432</v>
      </c>
      <c r="C751" s="278" t="s">
        <v>1433</v>
      </c>
      <c r="D751" s="327">
        <v>0</v>
      </c>
      <c r="E751" s="192">
        <v>0</v>
      </c>
      <c r="F751" s="71" t="str">
        <f t="shared" si="169"/>
        <v>-</v>
      </c>
    </row>
    <row r="752" spans="1:6" ht="12.75" customHeight="1" x14ac:dyDescent="0.2">
      <c r="A752" s="70">
        <v>34192</v>
      </c>
      <c r="B752" s="65" t="s">
        <v>1434</v>
      </c>
      <c r="C752" s="278" t="s">
        <v>1435</v>
      </c>
      <c r="D752" s="327">
        <v>0</v>
      </c>
      <c r="E752" s="192">
        <v>0</v>
      </c>
      <c r="F752" s="71" t="str">
        <f t="shared" si="169"/>
        <v>-</v>
      </c>
    </row>
    <row r="753" spans="1:6" ht="12.75" customHeight="1" x14ac:dyDescent="0.2">
      <c r="A753" s="70">
        <v>34213</v>
      </c>
      <c r="B753" s="65" t="s">
        <v>1436</v>
      </c>
      <c r="C753" s="278" t="s">
        <v>1437</v>
      </c>
      <c r="D753" s="327">
        <v>0</v>
      </c>
      <c r="E753" s="192">
        <v>0</v>
      </c>
      <c r="F753" s="71" t="str">
        <f t="shared" si="169"/>
        <v>-</v>
      </c>
    </row>
    <row r="754" spans="1:6" ht="12.75" customHeight="1" x14ac:dyDescent="0.2">
      <c r="A754" s="63">
        <v>34214</v>
      </c>
      <c r="B754" s="64" t="s">
        <v>1438</v>
      </c>
      <c r="C754" s="247" t="s">
        <v>1439</v>
      </c>
      <c r="D754" s="327">
        <v>0</v>
      </c>
      <c r="E754" s="194">
        <v>0</v>
      </c>
      <c r="F754" s="45" t="str">
        <f t="shared" si="169"/>
        <v>-</v>
      </c>
    </row>
    <row r="755" spans="1:6" ht="12.75" customHeight="1" x14ac:dyDescent="0.2">
      <c r="A755" s="63">
        <v>34215</v>
      </c>
      <c r="B755" s="64" t="s">
        <v>1440</v>
      </c>
      <c r="C755" s="247" t="s">
        <v>1441</v>
      </c>
      <c r="D755" s="327">
        <v>0</v>
      </c>
      <c r="E755" s="194">
        <v>0</v>
      </c>
      <c r="F755" s="45" t="str">
        <f t="shared" si="169"/>
        <v>-</v>
      </c>
    </row>
    <row r="756" spans="1:6" ht="12.75" customHeight="1" x14ac:dyDescent="0.2">
      <c r="A756" s="63">
        <v>34216</v>
      </c>
      <c r="B756" s="64" t="s">
        <v>1442</v>
      </c>
      <c r="C756" s="247" t="s">
        <v>1443</v>
      </c>
      <c r="D756" s="327">
        <v>0</v>
      </c>
      <c r="E756" s="194">
        <v>0</v>
      </c>
      <c r="F756" s="45" t="str">
        <f t="shared" si="169"/>
        <v>-</v>
      </c>
    </row>
    <row r="757" spans="1:6" ht="12.75" customHeight="1" x14ac:dyDescent="0.2">
      <c r="A757" s="63">
        <v>34222</v>
      </c>
      <c r="B757" s="64" t="s">
        <v>1444</v>
      </c>
      <c r="C757" s="247" t="s">
        <v>1445</v>
      </c>
      <c r="D757" s="327">
        <v>242574.24</v>
      </c>
      <c r="E757" s="194">
        <v>242574.24</v>
      </c>
      <c r="F757" s="45">
        <f t="shared" si="169"/>
        <v>100</v>
      </c>
    </row>
    <row r="758" spans="1:6" ht="12.75" customHeight="1" x14ac:dyDescent="0.2">
      <c r="A758" s="63">
        <v>34223</v>
      </c>
      <c r="B758" s="64" t="s">
        <v>1446</v>
      </c>
      <c r="C758" s="247" t="s">
        <v>1447</v>
      </c>
      <c r="D758" s="327">
        <v>0</v>
      </c>
      <c r="E758" s="194">
        <v>0</v>
      </c>
      <c r="F758" s="45" t="str">
        <f t="shared" si="169"/>
        <v>-</v>
      </c>
    </row>
    <row r="759" spans="1:6" ht="24" x14ac:dyDescent="0.2">
      <c r="A759" s="63">
        <v>34224</v>
      </c>
      <c r="B759" s="64" t="s">
        <v>1448</v>
      </c>
      <c r="C759" s="247" t="s">
        <v>1449</v>
      </c>
      <c r="D759" s="327">
        <v>0</v>
      </c>
      <c r="E759" s="194">
        <v>0</v>
      </c>
      <c r="F759" s="45" t="str">
        <f t="shared" si="169"/>
        <v>-</v>
      </c>
    </row>
    <row r="760" spans="1:6" ht="24" x14ac:dyDescent="0.2">
      <c r="A760" s="63">
        <v>34233</v>
      </c>
      <c r="B760" s="64" t="s">
        <v>1450</v>
      </c>
      <c r="C760" s="247" t="s">
        <v>1451</v>
      </c>
      <c r="D760" s="327">
        <v>286132.68</v>
      </c>
      <c r="E760" s="194">
        <v>285744.74</v>
      </c>
      <c r="F760" s="45">
        <f t="shared" si="169"/>
        <v>99.864419541312088</v>
      </c>
    </row>
    <row r="761" spans="1:6" ht="24" x14ac:dyDescent="0.2">
      <c r="A761" s="63">
        <v>34234</v>
      </c>
      <c r="B761" s="183" t="s">
        <v>1452</v>
      </c>
      <c r="C761" s="247" t="s">
        <v>1453</v>
      </c>
      <c r="D761" s="327">
        <v>0</v>
      </c>
      <c r="E761" s="194">
        <v>0</v>
      </c>
      <c r="F761" s="45" t="str">
        <f t="shared" si="169"/>
        <v>-</v>
      </c>
    </row>
    <row r="762" spans="1:6" ht="24" x14ac:dyDescent="0.2">
      <c r="A762" s="63">
        <v>34235</v>
      </c>
      <c r="B762" s="183" t="s">
        <v>1454</v>
      </c>
      <c r="C762" s="247" t="s">
        <v>1455</v>
      </c>
      <c r="D762" s="327">
        <v>0</v>
      </c>
      <c r="E762" s="194">
        <v>2.36</v>
      </c>
      <c r="F762" s="45" t="str">
        <f t="shared" si="169"/>
        <v>-</v>
      </c>
    </row>
    <row r="763" spans="1:6" ht="12.75" customHeight="1" x14ac:dyDescent="0.2">
      <c r="A763" s="63">
        <v>34236</v>
      </c>
      <c r="B763" s="64" t="s">
        <v>1456</v>
      </c>
      <c r="C763" s="247" t="s">
        <v>1457</v>
      </c>
      <c r="D763" s="327">
        <v>0</v>
      </c>
      <c r="E763" s="194">
        <v>0</v>
      </c>
      <c r="F763" s="45" t="str">
        <f t="shared" si="169"/>
        <v>-</v>
      </c>
    </row>
    <row r="764" spans="1:6" ht="12.75" customHeight="1" x14ac:dyDescent="0.2">
      <c r="A764" s="63">
        <v>34237</v>
      </c>
      <c r="B764" s="64" t="s">
        <v>1458</v>
      </c>
      <c r="C764" s="247" t="s">
        <v>1459</v>
      </c>
      <c r="D764" s="327">
        <v>0</v>
      </c>
      <c r="E764" s="194">
        <v>0</v>
      </c>
      <c r="F764" s="45" t="str">
        <f t="shared" si="169"/>
        <v>-</v>
      </c>
    </row>
    <row r="765" spans="1:6" ht="12.75" customHeight="1" x14ac:dyDescent="0.2">
      <c r="A765" s="63">
        <v>34238</v>
      </c>
      <c r="B765" s="64" t="s">
        <v>1460</v>
      </c>
      <c r="C765" s="247" t="s">
        <v>1461</v>
      </c>
      <c r="D765" s="327">
        <v>0</v>
      </c>
      <c r="E765" s="194">
        <v>0</v>
      </c>
      <c r="F765" s="45" t="str">
        <f t="shared" si="169"/>
        <v>-</v>
      </c>
    </row>
    <row r="766" spans="1:6" ht="24" x14ac:dyDescent="0.2">
      <c r="A766" s="63">
        <v>34273</v>
      </c>
      <c r="B766" s="64" t="s">
        <v>1462</v>
      </c>
      <c r="C766" s="247" t="s">
        <v>1463</v>
      </c>
      <c r="D766" s="327">
        <v>0</v>
      </c>
      <c r="E766" s="194">
        <v>595.91999999999996</v>
      </c>
      <c r="F766" s="45" t="str">
        <f t="shared" si="169"/>
        <v>-</v>
      </c>
    </row>
    <row r="767" spans="1:6" ht="12.75" customHeight="1" x14ac:dyDescent="0.2">
      <c r="A767" s="63">
        <v>34274</v>
      </c>
      <c r="B767" s="64" t="s">
        <v>1464</v>
      </c>
      <c r="C767" s="247" t="s">
        <v>1465</v>
      </c>
      <c r="D767" s="327">
        <v>0</v>
      </c>
      <c r="E767" s="194">
        <v>0</v>
      </c>
      <c r="F767" s="45" t="str">
        <f t="shared" si="169"/>
        <v>-</v>
      </c>
    </row>
    <row r="768" spans="1:6" ht="12.75" customHeight="1" x14ac:dyDescent="0.2">
      <c r="A768" s="63">
        <v>34275</v>
      </c>
      <c r="B768" s="64" t="s">
        <v>1466</v>
      </c>
      <c r="C768" s="247" t="s">
        <v>1467</v>
      </c>
      <c r="D768" s="327">
        <v>0</v>
      </c>
      <c r="E768" s="194">
        <v>0</v>
      </c>
      <c r="F768" s="45" t="str">
        <f t="shared" si="169"/>
        <v>-</v>
      </c>
    </row>
    <row r="769" spans="1:6" ht="12.75" customHeight="1" x14ac:dyDescent="0.2">
      <c r="A769" s="63">
        <v>34281</v>
      </c>
      <c r="B769" s="64" t="s">
        <v>1468</v>
      </c>
      <c r="C769" s="247" t="s">
        <v>1469</v>
      </c>
      <c r="D769" s="327">
        <v>0</v>
      </c>
      <c r="E769" s="194">
        <v>0</v>
      </c>
      <c r="F769" s="45" t="str">
        <f t="shared" si="169"/>
        <v>-</v>
      </c>
    </row>
    <row r="770" spans="1:6" ht="12.75" customHeight="1" x14ac:dyDescent="0.2">
      <c r="A770" s="70">
        <v>34282</v>
      </c>
      <c r="B770" s="65" t="s">
        <v>1470</v>
      </c>
      <c r="C770" s="278" t="s">
        <v>1471</v>
      </c>
      <c r="D770" s="327">
        <v>0</v>
      </c>
      <c r="E770" s="192">
        <v>0</v>
      </c>
      <c r="F770" s="71" t="str">
        <f t="shared" si="169"/>
        <v>-</v>
      </c>
    </row>
    <row r="771" spans="1:6" ht="12.75" customHeight="1" x14ac:dyDescent="0.2">
      <c r="A771" s="70">
        <v>34283</v>
      </c>
      <c r="B771" s="65" t="s">
        <v>1472</v>
      </c>
      <c r="C771" s="278" t="s">
        <v>1473</v>
      </c>
      <c r="D771" s="327">
        <v>0</v>
      </c>
      <c r="E771" s="192">
        <v>0</v>
      </c>
      <c r="F771" s="71" t="str">
        <f t="shared" si="169"/>
        <v>-</v>
      </c>
    </row>
    <row r="772" spans="1:6" ht="12.75" customHeight="1" x14ac:dyDescent="0.2">
      <c r="A772" s="70">
        <v>34284</v>
      </c>
      <c r="B772" s="65" t="s">
        <v>1474</v>
      </c>
      <c r="C772" s="278" t="s">
        <v>1475</v>
      </c>
      <c r="D772" s="327">
        <v>0</v>
      </c>
      <c r="E772" s="192">
        <v>0</v>
      </c>
      <c r="F772" s="71" t="str">
        <f t="shared" si="169"/>
        <v>-</v>
      </c>
    </row>
    <row r="773" spans="1:6" ht="12.75" customHeight="1" x14ac:dyDescent="0.2">
      <c r="A773" s="70">
        <v>34285</v>
      </c>
      <c r="B773" s="65" t="s">
        <v>1476</v>
      </c>
      <c r="C773" s="278" t="s">
        <v>1477</v>
      </c>
      <c r="D773" s="327">
        <v>0</v>
      </c>
      <c r="E773" s="192">
        <v>0</v>
      </c>
      <c r="F773" s="71" t="str">
        <f t="shared" si="169"/>
        <v>-</v>
      </c>
    </row>
    <row r="774" spans="1:6" ht="24" x14ac:dyDescent="0.2">
      <c r="A774" s="70">
        <v>34286</v>
      </c>
      <c r="B774" s="182" t="s">
        <v>1478</v>
      </c>
      <c r="C774" s="278" t="s">
        <v>1479</v>
      </c>
      <c r="D774" s="327">
        <v>0</v>
      </c>
      <c r="E774" s="192">
        <v>0</v>
      </c>
      <c r="F774" s="71" t="str">
        <f t="shared" si="169"/>
        <v>-</v>
      </c>
    </row>
    <row r="775" spans="1:6" ht="12" x14ac:dyDescent="0.2">
      <c r="A775" s="70">
        <v>34287</v>
      </c>
      <c r="B775" s="65" t="s">
        <v>1480</v>
      </c>
      <c r="C775" s="278" t="s">
        <v>1481</v>
      </c>
      <c r="D775" s="327">
        <v>0</v>
      </c>
      <c r="E775" s="192">
        <v>0</v>
      </c>
      <c r="F775" s="71" t="str">
        <f t="shared" si="169"/>
        <v>-</v>
      </c>
    </row>
    <row r="776" spans="1:6" ht="12.75" customHeight="1" x14ac:dyDescent="0.2">
      <c r="A776" s="70">
        <v>34341</v>
      </c>
      <c r="B776" s="65" t="s">
        <v>1482</v>
      </c>
      <c r="C776" s="278" t="s">
        <v>1483</v>
      </c>
      <c r="D776" s="327">
        <v>0</v>
      </c>
      <c r="E776" s="192">
        <v>0</v>
      </c>
      <c r="F776" s="71" t="str">
        <f t="shared" si="169"/>
        <v>-</v>
      </c>
    </row>
    <row r="777" spans="1:6" ht="12.75" customHeight="1" x14ac:dyDescent="0.2">
      <c r="A777" s="70">
        <v>35231</v>
      </c>
      <c r="B777" s="65" t="s">
        <v>1484</v>
      </c>
      <c r="C777" s="278" t="s">
        <v>1485</v>
      </c>
      <c r="D777" s="327">
        <v>142564.04999999999</v>
      </c>
      <c r="E777" s="192">
        <v>3500</v>
      </c>
      <c r="F777" s="71">
        <f t="shared" si="169"/>
        <v>2.4550368764074815</v>
      </c>
    </row>
    <row r="778" spans="1:6" ht="12.75" customHeight="1" x14ac:dyDescent="0.2">
      <c r="A778" s="70">
        <v>35232</v>
      </c>
      <c r="B778" s="65" t="s">
        <v>1486</v>
      </c>
      <c r="C778" s="278" t="s">
        <v>1487</v>
      </c>
      <c r="D778" s="327">
        <v>161520.82</v>
      </c>
      <c r="E778" s="192">
        <v>159469.68</v>
      </c>
      <c r="F778" s="71">
        <f t="shared" si="169"/>
        <v>98.730107982364117</v>
      </c>
    </row>
    <row r="779" spans="1:6" ht="12.75" customHeight="1" x14ac:dyDescent="0.2">
      <c r="A779" s="70">
        <v>36313</v>
      </c>
      <c r="B779" s="65" t="s">
        <v>1488</v>
      </c>
      <c r="C779" s="278" t="s">
        <v>1489</v>
      </c>
      <c r="D779" s="327">
        <v>0</v>
      </c>
      <c r="E779" s="192">
        <v>0</v>
      </c>
      <c r="F779" s="71" t="str">
        <f t="shared" si="169"/>
        <v>-</v>
      </c>
    </row>
    <row r="780" spans="1:6" ht="12.75" customHeight="1" x14ac:dyDescent="0.2">
      <c r="A780" s="70">
        <v>36314</v>
      </c>
      <c r="B780" s="65" t="s">
        <v>1490</v>
      </c>
      <c r="C780" s="278" t="s">
        <v>1491</v>
      </c>
      <c r="D780" s="327">
        <v>0</v>
      </c>
      <c r="E780" s="192">
        <v>0</v>
      </c>
      <c r="F780" s="71" t="str">
        <f t="shared" si="169"/>
        <v>-</v>
      </c>
    </row>
    <row r="781" spans="1:6" ht="12.75" customHeight="1" x14ac:dyDescent="0.2">
      <c r="A781" s="70">
        <v>36315</v>
      </c>
      <c r="B781" s="65" t="s">
        <v>1492</v>
      </c>
      <c r="C781" s="278" t="s">
        <v>1493</v>
      </c>
      <c r="D781" s="327">
        <v>225652.47</v>
      </c>
      <c r="E781" s="192">
        <v>523608.28</v>
      </c>
      <c r="F781" s="71">
        <f t="shared" si="169"/>
        <v>232.04190053846963</v>
      </c>
    </row>
    <row r="782" spans="1:6" ht="12.75" customHeight="1" x14ac:dyDescent="0.2">
      <c r="A782" s="70">
        <v>36316</v>
      </c>
      <c r="B782" s="65" t="s">
        <v>1494</v>
      </c>
      <c r="C782" s="278" t="s">
        <v>1495</v>
      </c>
      <c r="D782" s="327">
        <v>444754.28</v>
      </c>
      <c r="E782" s="192">
        <v>856608.96</v>
      </c>
      <c r="F782" s="71">
        <f t="shared" si="169"/>
        <v>192.60274684709046</v>
      </c>
    </row>
    <row r="783" spans="1:6" ht="12.75" customHeight="1" x14ac:dyDescent="0.2">
      <c r="A783" s="70">
        <v>36317</v>
      </c>
      <c r="B783" s="65" t="s">
        <v>1496</v>
      </c>
      <c r="C783" s="278" t="s">
        <v>1497</v>
      </c>
      <c r="D783" s="327">
        <v>0</v>
      </c>
      <c r="E783" s="192">
        <v>0</v>
      </c>
      <c r="F783" s="71" t="str">
        <f t="shared" si="169"/>
        <v>-</v>
      </c>
    </row>
    <row r="784" spans="1:6" ht="12.75" customHeight="1" x14ac:dyDescent="0.2">
      <c r="A784" s="70">
        <v>36318</v>
      </c>
      <c r="B784" s="65" t="s">
        <v>1498</v>
      </c>
      <c r="C784" s="278" t="s">
        <v>1499</v>
      </c>
      <c r="D784" s="327">
        <v>0</v>
      </c>
      <c r="E784" s="192">
        <v>0</v>
      </c>
      <c r="F784" s="71" t="str">
        <f t="shared" si="169"/>
        <v>-</v>
      </c>
    </row>
    <row r="785" spans="1:6" ht="12" x14ac:dyDescent="0.2">
      <c r="A785" s="70">
        <v>36319</v>
      </c>
      <c r="B785" s="182" t="s">
        <v>1500</v>
      </c>
      <c r="C785" s="278" t="s">
        <v>1501</v>
      </c>
      <c r="D785" s="327">
        <v>28252.33</v>
      </c>
      <c r="E785" s="192">
        <v>6412</v>
      </c>
      <c r="F785" s="71">
        <f t="shared" si="169"/>
        <v>22.69547325831179</v>
      </c>
    </row>
    <row r="786" spans="1:6" ht="12.75" customHeight="1" x14ac:dyDescent="0.2">
      <c r="A786" s="70">
        <v>36323</v>
      </c>
      <c r="B786" s="65" t="s">
        <v>1502</v>
      </c>
      <c r="C786" s="278" t="s">
        <v>1503</v>
      </c>
      <c r="D786" s="327">
        <v>225000</v>
      </c>
      <c r="E786" s="192">
        <v>50000</v>
      </c>
      <c r="F786" s="71">
        <f t="shared" si="169"/>
        <v>22.222222222222221</v>
      </c>
    </row>
    <row r="787" spans="1:6" ht="12.75" customHeight="1" x14ac:dyDescent="0.2">
      <c r="A787" s="70">
        <v>36324</v>
      </c>
      <c r="B787" s="65" t="s">
        <v>1504</v>
      </c>
      <c r="C787" s="278" t="s">
        <v>1505</v>
      </c>
      <c r="D787" s="327">
        <v>0</v>
      </c>
      <c r="E787" s="192">
        <v>0</v>
      </c>
      <c r="F787" s="71" t="str">
        <f t="shared" si="169"/>
        <v>-</v>
      </c>
    </row>
    <row r="788" spans="1:6" ht="12.75" customHeight="1" x14ac:dyDescent="0.2">
      <c r="A788" s="70">
        <v>36325</v>
      </c>
      <c r="B788" s="65" t="s">
        <v>1506</v>
      </c>
      <c r="C788" s="278" t="s">
        <v>1507</v>
      </c>
      <c r="D788" s="327">
        <v>564015.97</v>
      </c>
      <c r="E788" s="192">
        <v>438970.98</v>
      </c>
      <c r="F788" s="71">
        <f t="shared" si="169"/>
        <v>77.829530252485583</v>
      </c>
    </row>
    <row r="789" spans="1:6" ht="12.75" customHeight="1" x14ac:dyDescent="0.2">
      <c r="A789" s="70">
        <v>36326</v>
      </c>
      <c r="B789" s="65" t="s">
        <v>1508</v>
      </c>
      <c r="C789" s="278" t="s">
        <v>1509</v>
      </c>
      <c r="D789" s="327">
        <v>398735.79</v>
      </c>
      <c r="E789" s="192">
        <v>724449.63</v>
      </c>
      <c r="F789" s="71">
        <f t="shared" si="169"/>
        <v>181.68663264463919</v>
      </c>
    </row>
    <row r="790" spans="1:6" ht="12.75" customHeight="1" x14ac:dyDescent="0.2">
      <c r="A790" s="70">
        <v>36327</v>
      </c>
      <c r="B790" s="65" t="s">
        <v>1510</v>
      </c>
      <c r="C790" s="278" t="s">
        <v>1511</v>
      </c>
      <c r="D790" s="327">
        <v>0</v>
      </c>
      <c r="E790" s="192">
        <v>0</v>
      </c>
      <c r="F790" s="71" t="str">
        <f t="shared" si="169"/>
        <v>-</v>
      </c>
    </row>
    <row r="791" spans="1:6" ht="24" x14ac:dyDescent="0.2">
      <c r="A791" s="70">
        <v>36328</v>
      </c>
      <c r="B791" s="65" t="s">
        <v>1512</v>
      </c>
      <c r="C791" s="278" t="s">
        <v>1513</v>
      </c>
      <c r="D791" s="327">
        <v>0</v>
      </c>
      <c r="E791" s="192">
        <v>0</v>
      </c>
      <c r="F791" s="71" t="str">
        <f t="shared" si="169"/>
        <v>-</v>
      </c>
    </row>
    <row r="792" spans="1:6" ht="12" x14ac:dyDescent="0.2">
      <c r="A792" s="70">
        <v>36329</v>
      </c>
      <c r="B792" s="182" t="s">
        <v>1514</v>
      </c>
      <c r="C792" s="278" t="s">
        <v>1515</v>
      </c>
      <c r="D792" s="327">
        <v>770000</v>
      </c>
      <c r="E792" s="192">
        <v>500000</v>
      </c>
      <c r="F792" s="71">
        <f t="shared" si="169"/>
        <v>64.935064935064929</v>
      </c>
    </row>
    <row r="793" spans="1:6" ht="12.75" customHeight="1" x14ac:dyDescent="0.2">
      <c r="A793" s="70" t="s">
        <v>1516</v>
      </c>
      <c r="B793" s="182" t="s">
        <v>1517</v>
      </c>
      <c r="C793" s="277" t="s">
        <v>1516</v>
      </c>
      <c r="D793" s="327">
        <v>0</v>
      </c>
      <c r="E793" s="192">
        <v>0</v>
      </c>
      <c r="F793" s="71" t="str">
        <f t="shared" si="169"/>
        <v>-</v>
      </c>
    </row>
    <row r="794" spans="1:6" ht="12.75" customHeight="1" x14ac:dyDescent="0.2">
      <c r="A794" s="70" t="s">
        <v>1518</v>
      </c>
      <c r="B794" s="182" t="s">
        <v>1519</v>
      </c>
      <c r="C794" s="277" t="s">
        <v>1518</v>
      </c>
      <c r="D794" s="327">
        <v>0</v>
      </c>
      <c r="E794" s="192">
        <v>0</v>
      </c>
      <c r="F794" s="71" t="str">
        <f t="shared" si="169"/>
        <v>-</v>
      </c>
    </row>
    <row r="795" spans="1:6" ht="12.75" customHeight="1" x14ac:dyDescent="0.2">
      <c r="A795" s="70" t="s">
        <v>1520</v>
      </c>
      <c r="B795" s="182" t="s">
        <v>1521</v>
      </c>
      <c r="C795" s="277" t="s">
        <v>1520</v>
      </c>
      <c r="D795" s="327">
        <v>0</v>
      </c>
      <c r="E795" s="192">
        <v>0</v>
      </c>
      <c r="F795" s="71" t="str">
        <f t="shared" si="169"/>
        <v>-</v>
      </c>
    </row>
    <row r="796" spans="1:6" ht="12.75" customHeight="1" x14ac:dyDescent="0.2">
      <c r="A796" s="70" t="s">
        <v>1522</v>
      </c>
      <c r="B796" s="182" t="s">
        <v>1523</v>
      </c>
      <c r="C796" s="277" t="s">
        <v>1522</v>
      </c>
      <c r="D796" s="327">
        <v>0</v>
      </c>
      <c r="E796" s="192">
        <v>0</v>
      </c>
      <c r="F796" s="71" t="str">
        <f t="shared" si="169"/>
        <v>-</v>
      </c>
    </row>
    <row r="797" spans="1:6" ht="24" x14ac:dyDescent="0.2">
      <c r="A797" s="70" t="s">
        <v>1524</v>
      </c>
      <c r="B797" s="182" t="s">
        <v>1525</v>
      </c>
      <c r="C797" s="277" t="s">
        <v>1524</v>
      </c>
      <c r="D797" s="327">
        <v>0</v>
      </c>
      <c r="E797" s="192">
        <v>0</v>
      </c>
      <c r="F797" s="71" t="str">
        <f t="shared" si="169"/>
        <v>-</v>
      </c>
    </row>
    <row r="798" spans="1:6" ht="24" x14ac:dyDescent="0.2">
      <c r="A798" s="70" t="s">
        <v>1526</v>
      </c>
      <c r="B798" s="182" t="s">
        <v>1527</v>
      </c>
      <c r="C798" s="277" t="s">
        <v>1526</v>
      </c>
      <c r="D798" s="327">
        <v>0</v>
      </c>
      <c r="E798" s="192">
        <v>0</v>
      </c>
      <c r="F798" s="71" t="str">
        <f t="shared" si="169"/>
        <v>-</v>
      </c>
    </row>
    <row r="799" spans="1:6" ht="12.75" customHeight="1" x14ac:dyDescent="0.2">
      <c r="A799" s="70" t="s">
        <v>1528</v>
      </c>
      <c r="B799" s="182" t="s">
        <v>1529</v>
      </c>
      <c r="C799" s="277" t="s">
        <v>1528</v>
      </c>
      <c r="D799" s="327">
        <v>0</v>
      </c>
      <c r="E799" s="192">
        <v>0</v>
      </c>
      <c r="F799" s="71" t="str">
        <f t="shared" si="169"/>
        <v>-</v>
      </c>
    </row>
    <row r="800" spans="1:6" ht="24" x14ac:dyDescent="0.2">
      <c r="A800" s="70" t="s">
        <v>1530</v>
      </c>
      <c r="B800" s="182" t="s">
        <v>1531</v>
      </c>
      <c r="C800" s="277" t="s">
        <v>1530</v>
      </c>
      <c r="D800" s="327">
        <v>0</v>
      </c>
      <c r="E800" s="192">
        <v>0</v>
      </c>
      <c r="F800" s="71" t="str">
        <f t="shared" si="169"/>
        <v>-</v>
      </c>
    </row>
    <row r="801" spans="1:6" ht="12.75" customHeight="1" x14ac:dyDescent="0.2">
      <c r="A801" s="63" t="s">
        <v>1532</v>
      </c>
      <c r="B801" s="244" t="s">
        <v>1533</v>
      </c>
      <c r="C801" s="248" t="s">
        <v>1532</v>
      </c>
      <c r="D801" s="327">
        <v>0</v>
      </c>
      <c r="E801" s="194">
        <v>0</v>
      </c>
      <c r="F801" s="45" t="str">
        <f t="shared" si="169"/>
        <v>-</v>
      </c>
    </row>
    <row r="802" spans="1:6" ht="12.75" customHeight="1" x14ac:dyDescent="0.2">
      <c r="A802" s="63" t="s">
        <v>1534</v>
      </c>
      <c r="B802" s="244" t="s">
        <v>1535</v>
      </c>
      <c r="C802" s="248" t="s">
        <v>1534</v>
      </c>
      <c r="D802" s="327">
        <v>0</v>
      </c>
      <c r="E802" s="194">
        <v>0</v>
      </c>
      <c r="F802" s="45" t="str">
        <f t="shared" si="169"/>
        <v>-</v>
      </c>
    </row>
    <row r="803" spans="1:6" ht="24" x14ac:dyDescent="0.2">
      <c r="A803" s="63" t="s">
        <v>1536</v>
      </c>
      <c r="B803" s="244" t="s">
        <v>1537</v>
      </c>
      <c r="C803" s="248" t="s">
        <v>1536</v>
      </c>
      <c r="D803" s="327">
        <v>0</v>
      </c>
      <c r="E803" s="194">
        <v>0</v>
      </c>
      <c r="F803" s="45" t="str">
        <f t="shared" si="169"/>
        <v>-</v>
      </c>
    </row>
    <row r="804" spans="1:6" ht="24" x14ac:dyDescent="0.2">
      <c r="A804" s="70" t="s">
        <v>1538</v>
      </c>
      <c r="B804" s="182" t="s">
        <v>1539</v>
      </c>
      <c r="C804" s="277" t="s">
        <v>1538</v>
      </c>
      <c r="D804" s="327">
        <v>0</v>
      </c>
      <c r="E804" s="192">
        <v>0</v>
      </c>
      <c r="F804" s="71" t="str">
        <f t="shared" si="169"/>
        <v>-</v>
      </c>
    </row>
    <row r="805" spans="1:6" ht="24" x14ac:dyDescent="0.2">
      <c r="A805" s="70" t="s">
        <v>1540</v>
      </c>
      <c r="B805" s="182" t="s">
        <v>1541</v>
      </c>
      <c r="C805" s="277" t="s">
        <v>1540</v>
      </c>
      <c r="D805" s="327">
        <v>0</v>
      </c>
      <c r="E805" s="192">
        <v>0</v>
      </c>
      <c r="F805" s="71" t="str">
        <f t="shared" si="169"/>
        <v>-</v>
      </c>
    </row>
    <row r="806" spans="1:6" ht="24" x14ac:dyDescent="0.2">
      <c r="A806" s="70">
        <v>36511</v>
      </c>
      <c r="B806" s="182" t="s">
        <v>1542</v>
      </c>
      <c r="C806" s="277">
        <v>36511</v>
      </c>
      <c r="D806" s="327">
        <v>0</v>
      </c>
      <c r="E806" s="192">
        <v>0</v>
      </c>
      <c r="F806" s="71" t="str">
        <f t="shared" ref="F806:F814" si="171">IF(D806&lt;&gt;0,IF(E806/D806&gt;=100,"&gt;&gt;100",E806/D806*100),"-")</f>
        <v>-</v>
      </c>
    </row>
    <row r="807" spans="1:6" ht="24" x14ac:dyDescent="0.2">
      <c r="A807" s="70" t="s">
        <v>1543</v>
      </c>
      <c r="B807" s="182" t="s">
        <v>1544</v>
      </c>
      <c r="C807" s="277" t="s">
        <v>1543</v>
      </c>
      <c r="D807" s="327">
        <v>0</v>
      </c>
      <c r="E807" s="192">
        <v>0</v>
      </c>
      <c r="F807" s="71" t="str">
        <f t="shared" si="171"/>
        <v>-</v>
      </c>
    </row>
    <row r="808" spans="1:6" ht="24" x14ac:dyDescent="0.2">
      <c r="A808" s="70" t="s">
        <v>1545</v>
      </c>
      <c r="B808" s="182" t="s">
        <v>1546</v>
      </c>
      <c r="C808" s="277" t="s">
        <v>1545</v>
      </c>
      <c r="D808" s="327">
        <v>0</v>
      </c>
      <c r="E808" s="192">
        <v>0</v>
      </c>
      <c r="F808" s="71" t="str">
        <f t="shared" si="171"/>
        <v>-</v>
      </c>
    </row>
    <row r="809" spans="1:6" ht="24" x14ac:dyDescent="0.2">
      <c r="A809" s="70" t="s">
        <v>1547</v>
      </c>
      <c r="B809" s="182" t="s">
        <v>1548</v>
      </c>
      <c r="C809" s="277" t="s">
        <v>1547</v>
      </c>
      <c r="D809" s="327">
        <v>0</v>
      </c>
      <c r="E809" s="192">
        <v>0</v>
      </c>
      <c r="F809" s="71" t="str">
        <f t="shared" si="171"/>
        <v>-</v>
      </c>
    </row>
    <row r="810" spans="1:6" ht="24" x14ac:dyDescent="0.2">
      <c r="A810" s="70" t="s">
        <v>1549</v>
      </c>
      <c r="B810" s="182" t="s">
        <v>1550</v>
      </c>
      <c r="C810" s="277" t="s">
        <v>1549</v>
      </c>
      <c r="D810" s="327">
        <v>0</v>
      </c>
      <c r="E810" s="192">
        <v>0</v>
      </c>
      <c r="F810" s="71" t="str">
        <f t="shared" si="171"/>
        <v>-</v>
      </c>
    </row>
    <row r="811" spans="1:6" ht="24" x14ac:dyDescent="0.2">
      <c r="A811" s="70" t="s">
        <v>1551</v>
      </c>
      <c r="B811" s="182" t="s">
        <v>1552</v>
      </c>
      <c r="C811" s="277" t="s">
        <v>1551</v>
      </c>
      <c r="D811" s="327">
        <v>0</v>
      </c>
      <c r="E811" s="192">
        <v>0</v>
      </c>
      <c r="F811" s="71" t="str">
        <f t="shared" si="171"/>
        <v>-</v>
      </c>
    </row>
    <row r="812" spans="1:6" ht="12" x14ac:dyDescent="0.2">
      <c r="A812" s="70" t="s">
        <v>1553</v>
      </c>
      <c r="B812" s="182" t="s">
        <v>1554</v>
      </c>
      <c r="C812" s="277" t="s">
        <v>1553</v>
      </c>
      <c r="D812" s="327">
        <v>0</v>
      </c>
      <c r="E812" s="192">
        <v>0</v>
      </c>
      <c r="F812" s="71" t="str">
        <f t="shared" si="171"/>
        <v>-</v>
      </c>
    </row>
    <row r="813" spans="1:6" ht="12" x14ac:dyDescent="0.2">
      <c r="A813" s="70" t="s">
        <v>1555</v>
      </c>
      <c r="B813" s="182" t="s">
        <v>1556</v>
      </c>
      <c r="C813" s="277" t="s">
        <v>1555</v>
      </c>
      <c r="D813" s="327">
        <v>0</v>
      </c>
      <c r="E813" s="192">
        <v>0</v>
      </c>
      <c r="F813" s="71" t="str">
        <f t="shared" si="171"/>
        <v>-</v>
      </c>
    </row>
    <row r="814" spans="1:6" ht="12" x14ac:dyDescent="0.2">
      <c r="A814" s="70" t="s">
        <v>1557</v>
      </c>
      <c r="B814" s="182" t="s">
        <v>1558</v>
      </c>
      <c r="C814" s="277" t="s">
        <v>1557</v>
      </c>
      <c r="D814" s="327">
        <v>0</v>
      </c>
      <c r="E814" s="192">
        <v>0</v>
      </c>
      <c r="F814" s="71" t="str">
        <f t="shared" si="171"/>
        <v>-</v>
      </c>
    </row>
    <row r="815" spans="1:6" ht="24" x14ac:dyDescent="0.2">
      <c r="A815" s="70" t="s">
        <v>1559</v>
      </c>
      <c r="B815" s="182" t="s">
        <v>1560</v>
      </c>
      <c r="C815" s="277" t="s">
        <v>1559</v>
      </c>
      <c r="D815" s="327">
        <v>0</v>
      </c>
      <c r="E815" s="192">
        <v>0</v>
      </c>
      <c r="F815" s="71" t="str">
        <f t="shared" si="169"/>
        <v>-</v>
      </c>
    </row>
    <row r="816" spans="1:6" ht="12" x14ac:dyDescent="0.2">
      <c r="A816" s="70" t="s">
        <v>1561</v>
      </c>
      <c r="B816" s="182" t="s">
        <v>1562</v>
      </c>
      <c r="C816" s="277" t="s">
        <v>1561</v>
      </c>
      <c r="D816" s="327">
        <v>0</v>
      </c>
      <c r="E816" s="192">
        <v>0</v>
      </c>
      <c r="F816" s="71" t="str">
        <f t="shared" si="169"/>
        <v>-</v>
      </c>
    </row>
    <row r="817" spans="1:6" ht="24" x14ac:dyDescent="0.2">
      <c r="A817" s="70" t="s">
        <v>1563</v>
      </c>
      <c r="B817" s="65" t="s">
        <v>1564</v>
      </c>
      <c r="C817" s="278" t="s">
        <v>1563</v>
      </c>
      <c r="D817" s="327">
        <v>119102.75</v>
      </c>
      <c r="E817" s="192">
        <v>0</v>
      </c>
      <c r="F817" s="71">
        <f t="shared" si="169"/>
        <v>0</v>
      </c>
    </row>
    <row r="818" spans="1:6" ht="24" x14ac:dyDescent="0.2">
      <c r="A818" s="70" t="s">
        <v>1565</v>
      </c>
      <c r="B818" s="65" t="s">
        <v>1566</v>
      </c>
      <c r="C818" s="278" t="s">
        <v>1565</v>
      </c>
      <c r="D818" s="327">
        <v>9145</v>
      </c>
      <c r="E818" s="192">
        <v>12587.65</v>
      </c>
      <c r="F818" s="71">
        <f t="shared" si="169"/>
        <v>137.64516129032259</v>
      </c>
    </row>
    <row r="819" spans="1:6" ht="24" x14ac:dyDescent="0.2">
      <c r="A819" s="70" t="s">
        <v>1567</v>
      </c>
      <c r="B819" s="65" t="s">
        <v>1568</v>
      </c>
      <c r="C819" s="278" t="s">
        <v>1567</v>
      </c>
      <c r="D819" s="327">
        <v>26415.919999999998</v>
      </c>
      <c r="E819" s="192">
        <v>0</v>
      </c>
      <c r="F819" s="71">
        <f t="shared" si="169"/>
        <v>0</v>
      </c>
    </row>
    <row r="820" spans="1:6" ht="24" x14ac:dyDescent="0.2">
      <c r="A820" s="70" t="s">
        <v>1569</v>
      </c>
      <c r="B820" s="65" t="s">
        <v>1570</v>
      </c>
      <c r="C820" s="278" t="s">
        <v>1569</v>
      </c>
      <c r="D820" s="327">
        <v>0</v>
      </c>
      <c r="E820" s="192">
        <v>0</v>
      </c>
      <c r="F820" s="71" t="str">
        <f t="shared" si="169"/>
        <v>-</v>
      </c>
    </row>
    <row r="821" spans="1:6" ht="12.75" customHeight="1" x14ac:dyDescent="0.2">
      <c r="A821" s="63" t="s">
        <v>1571</v>
      </c>
      <c r="B821" s="64" t="s">
        <v>1572</v>
      </c>
      <c r="C821" s="247" t="s">
        <v>1571</v>
      </c>
      <c r="D821" s="327">
        <v>55237.67</v>
      </c>
      <c r="E821" s="194">
        <v>0</v>
      </c>
      <c r="F821" s="45">
        <f t="shared" si="169"/>
        <v>0</v>
      </c>
    </row>
    <row r="822" spans="1:6" ht="12.75" customHeight="1" x14ac:dyDescent="0.2">
      <c r="A822" s="63" t="s">
        <v>1573</v>
      </c>
      <c r="B822" s="64" t="s">
        <v>1574</v>
      </c>
      <c r="C822" s="247" t="s">
        <v>1573</v>
      </c>
      <c r="D822" s="327">
        <v>441960.23</v>
      </c>
      <c r="E822" s="194">
        <v>55786.45</v>
      </c>
      <c r="F822" s="45">
        <f t="shared" si="169"/>
        <v>12.622504518110148</v>
      </c>
    </row>
    <row r="823" spans="1:6" ht="12.75" customHeight="1" x14ac:dyDescent="0.2">
      <c r="A823" s="63" t="s">
        <v>1575</v>
      </c>
      <c r="B823" s="64" t="s">
        <v>1576</v>
      </c>
      <c r="C823" s="247" t="s">
        <v>1575</v>
      </c>
      <c r="D823" s="327">
        <v>0</v>
      </c>
      <c r="E823" s="194">
        <v>0</v>
      </c>
      <c r="F823" s="45" t="str">
        <f t="shared" si="169"/>
        <v>-</v>
      </c>
    </row>
    <row r="824" spans="1:6" ht="24" x14ac:dyDescent="0.2">
      <c r="A824" s="70" t="s">
        <v>1577</v>
      </c>
      <c r="B824" s="65" t="s">
        <v>1578</v>
      </c>
      <c r="C824" s="278" t="s">
        <v>1577</v>
      </c>
      <c r="D824" s="327">
        <v>0</v>
      </c>
      <c r="E824" s="192">
        <v>0</v>
      </c>
      <c r="F824" s="71" t="str">
        <f t="shared" si="169"/>
        <v>-</v>
      </c>
    </row>
    <row r="825" spans="1:6" ht="24" x14ac:dyDescent="0.2">
      <c r="A825" s="70" t="s">
        <v>1579</v>
      </c>
      <c r="B825" s="65" t="s">
        <v>1580</v>
      </c>
      <c r="C825" s="278" t="s">
        <v>1579</v>
      </c>
      <c r="D825" s="327">
        <v>0</v>
      </c>
      <c r="E825" s="192">
        <v>0</v>
      </c>
      <c r="F825" s="71" t="str">
        <f t="shared" si="169"/>
        <v>-</v>
      </c>
    </row>
    <row r="826" spans="1:6" ht="24" x14ac:dyDescent="0.2">
      <c r="A826" s="70" t="s">
        <v>1581</v>
      </c>
      <c r="B826" s="65" t="s">
        <v>1582</v>
      </c>
      <c r="C826" s="278" t="s">
        <v>1581</v>
      </c>
      <c r="D826" s="327">
        <v>32049.19</v>
      </c>
      <c r="E826" s="192">
        <v>1414.96</v>
      </c>
      <c r="F826" s="71">
        <f t="shared" si="169"/>
        <v>4.4149633734893143</v>
      </c>
    </row>
    <row r="827" spans="1:6" ht="24" x14ac:dyDescent="0.2">
      <c r="A827" s="70" t="s">
        <v>1583</v>
      </c>
      <c r="B827" s="65" t="s">
        <v>1584</v>
      </c>
      <c r="C827" s="278" t="s">
        <v>1583</v>
      </c>
      <c r="D827" s="327">
        <v>0</v>
      </c>
      <c r="E827" s="192">
        <v>0</v>
      </c>
      <c r="F827" s="71" t="str">
        <f t="shared" si="169"/>
        <v>-</v>
      </c>
    </row>
    <row r="828" spans="1:6" ht="24" x14ac:dyDescent="0.2">
      <c r="A828" s="70" t="s">
        <v>1585</v>
      </c>
      <c r="B828" s="65" t="s">
        <v>1586</v>
      </c>
      <c r="C828" s="278" t="s">
        <v>1585</v>
      </c>
      <c r="D828" s="327">
        <v>0</v>
      </c>
      <c r="E828" s="192">
        <v>0</v>
      </c>
      <c r="F828" s="71" t="str">
        <f t="shared" si="169"/>
        <v>-</v>
      </c>
    </row>
    <row r="829" spans="1:6" ht="24" x14ac:dyDescent="0.2">
      <c r="A829" s="70" t="s">
        <v>1587</v>
      </c>
      <c r="B829" s="65" t="s">
        <v>1588</v>
      </c>
      <c r="C829" s="278" t="s">
        <v>1587</v>
      </c>
      <c r="D829" s="327">
        <v>0</v>
      </c>
      <c r="E829" s="192">
        <v>0</v>
      </c>
      <c r="F829" s="71" t="str">
        <f t="shared" si="169"/>
        <v>-</v>
      </c>
    </row>
    <row r="830" spans="1:6" ht="24" x14ac:dyDescent="0.2">
      <c r="A830" s="70" t="s">
        <v>1589</v>
      </c>
      <c r="B830" s="65" t="s">
        <v>1590</v>
      </c>
      <c r="C830" s="278" t="s">
        <v>1589</v>
      </c>
      <c r="D830" s="327">
        <v>0</v>
      </c>
      <c r="E830" s="192">
        <v>0</v>
      </c>
      <c r="F830" s="71" t="str">
        <f t="shared" si="169"/>
        <v>-</v>
      </c>
    </row>
    <row r="831" spans="1:6" ht="12.75" customHeight="1" x14ac:dyDescent="0.2">
      <c r="A831" s="70" t="s">
        <v>1591</v>
      </c>
      <c r="B831" s="65" t="s">
        <v>1592</v>
      </c>
      <c r="C831" s="278" t="s">
        <v>1591</v>
      </c>
      <c r="D831" s="327">
        <v>0</v>
      </c>
      <c r="E831" s="192">
        <v>0</v>
      </c>
      <c r="F831" s="71" t="str">
        <f t="shared" si="169"/>
        <v>-</v>
      </c>
    </row>
    <row r="832" spans="1:6" ht="12.75" customHeight="1" x14ac:dyDescent="0.2">
      <c r="A832" s="70" t="s">
        <v>1593</v>
      </c>
      <c r="B832" s="65" t="s">
        <v>1594</v>
      </c>
      <c r="C832" s="278" t="s">
        <v>1593</v>
      </c>
      <c r="D832" s="327">
        <v>0</v>
      </c>
      <c r="E832" s="192">
        <v>0</v>
      </c>
      <c r="F832" s="71" t="str">
        <f t="shared" si="169"/>
        <v>-</v>
      </c>
    </row>
    <row r="833" spans="1:6" ht="24" x14ac:dyDescent="0.2">
      <c r="A833" s="70" t="s">
        <v>1595</v>
      </c>
      <c r="B833" s="65" t="s">
        <v>1596</v>
      </c>
      <c r="C833" s="278" t="s">
        <v>1595</v>
      </c>
      <c r="D833" s="327">
        <v>0</v>
      </c>
      <c r="E833" s="192">
        <v>0</v>
      </c>
      <c r="F833" s="71" t="str">
        <f t="shared" si="169"/>
        <v>-</v>
      </c>
    </row>
    <row r="834" spans="1:6" ht="24" x14ac:dyDescent="0.2">
      <c r="A834" s="70" t="s">
        <v>1597</v>
      </c>
      <c r="B834" s="65" t="s">
        <v>1598</v>
      </c>
      <c r="C834" s="278" t="s">
        <v>1597</v>
      </c>
      <c r="D834" s="327">
        <v>0</v>
      </c>
      <c r="E834" s="192">
        <v>0</v>
      </c>
      <c r="F834" s="71" t="str">
        <f t="shared" si="169"/>
        <v>-</v>
      </c>
    </row>
    <row r="835" spans="1:6" ht="12.75" customHeight="1" x14ac:dyDescent="0.2">
      <c r="A835" s="70" t="s">
        <v>1599</v>
      </c>
      <c r="B835" s="65" t="s">
        <v>1600</v>
      </c>
      <c r="C835" s="278" t="s">
        <v>1599</v>
      </c>
      <c r="D835" s="327">
        <v>0</v>
      </c>
      <c r="E835" s="192">
        <v>0</v>
      </c>
      <c r="F835" s="71" t="str">
        <f t="shared" si="169"/>
        <v>-</v>
      </c>
    </row>
    <row r="836" spans="1:6" ht="12.75" customHeight="1" x14ac:dyDescent="0.2">
      <c r="A836" s="70" t="s">
        <v>1601</v>
      </c>
      <c r="B836" s="65" t="s">
        <v>1602</v>
      </c>
      <c r="C836" s="278" t="s">
        <v>1601</v>
      </c>
      <c r="D836" s="327">
        <v>0</v>
      </c>
      <c r="E836" s="192">
        <v>0</v>
      </c>
      <c r="F836" s="71" t="str">
        <f t="shared" si="169"/>
        <v>-</v>
      </c>
    </row>
    <row r="837" spans="1:6" ht="12.75" customHeight="1" x14ac:dyDescent="0.2">
      <c r="A837" s="70" t="s">
        <v>1603</v>
      </c>
      <c r="B837" s="65" t="s">
        <v>1604</v>
      </c>
      <c r="C837" s="278" t="s">
        <v>1603</v>
      </c>
      <c r="D837" s="327">
        <v>0</v>
      </c>
      <c r="E837" s="192">
        <v>0</v>
      </c>
      <c r="F837" s="71" t="str">
        <f t="shared" si="169"/>
        <v>-</v>
      </c>
    </row>
    <row r="838" spans="1:6" ht="12.75" customHeight="1" x14ac:dyDescent="0.2">
      <c r="A838" s="70" t="s">
        <v>1605</v>
      </c>
      <c r="B838" s="65" t="s">
        <v>1606</v>
      </c>
      <c r="C838" s="278" t="s">
        <v>1605</v>
      </c>
      <c r="D838" s="327">
        <v>0</v>
      </c>
      <c r="E838" s="192">
        <v>0</v>
      </c>
      <c r="F838" s="71" t="str">
        <f t="shared" si="169"/>
        <v>-</v>
      </c>
    </row>
    <row r="839" spans="1:6" ht="12.75" customHeight="1" x14ac:dyDescent="0.2">
      <c r="A839" s="63" t="s">
        <v>1607</v>
      </c>
      <c r="B839" s="64" t="s">
        <v>1608</v>
      </c>
      <c r="C839" s="247" t="s">
        <v>1607</v>
      </c>
      <c r="D839" s="327">
        <v>0</v>
      </c>
      <c r="E839" s="194">
        <v>0</v>
      </c>
      <c r="F839" s="45" t="str">
        <f t="shared" si="169"/>
        <v>-</v>
      </c>
    </row>
    <row r="840" spans="1:6" ht="12.75" customHeight="1" x14ac:dyDescent="0.2">
      <c r="A840" s="63" t="s">
        <v>1609</v>
      </c>
      <c r="B840" s="64" t="s">
        <v>1610</v>
      </c>
      <c r="C840" s="247" t="s">
        <v>1609</v>
      </c>
      <c r="D840" s="327">
        <v>0</v>
      </c>
      <c r="E840" s="194">
        <v>0</v>
      </c>
      <c r="F840" s="45" t="str">
        <f t="shared" si="169"/>
        <v>-</v>
      </c>
    </row>
    <row r="841" spans="1:6" ht="12.75" customHeight="1" x14ac:dyDescent="0.2">
      <c r="A841" s="63" t="s">
        <v>1611</v>
      </c>
      <c r="B841" s="64" t="s">
        <v>1612</v>
      </c>
      <c r="C841" s="247" t="s">
        <v>1611</v>
      </c>
      <c r="D841" s="327">
        <v>0</v>
      </c>
      <c r="E841" s="194">
        <v>0</v>
      </c>
      <c r="F841" s="45" t="str">
        <f t="shared" si="169"/>
        <v>-</v>
      </c>
    </row>
    <row r="842" spans="1:6" ht="12.75" customHeight="1" x14ac:dyDescent="0.2">
      <c r="A842" s="63" t="s">
        <v>1613</v>
      </c>
      <c r="B842" s="64" t="s">
        <v>1614</v>
      </c>
      <c r="C842" s="247" t="s">
        <v>1613</v>
      </c>
      <c r="D842" s="327">
        <v>0</v>
      </c>
      <c r="E842" s="194">
        <v>0</v>
      </c>
      <c r="F842" s="45" t="str">
        <f t="shared" si="169"/>
        <v>-</v>
      </c>
    </row>
    <row r="843" spans="1:6" ht="12.75" customHeight="1" x14ac:dyDescent="0.2">
      <c r="A843" s="63" t="s">
        <v>1615</v>
      </c>
      <c r="B843" s="64" t="s">
        <v>1616</v>
      </c>
      <c r="C843" s="247" t="s">
        <v>1615</v>
      </c>
      <c r="D843" s="327">
        <v>13211.52</v>
      </c>
      <c r="E843" s="194">
        <v>19149.63</v>
      </c>
      <c r="F843" s="45">
        <f t="shared" si="169"/>
        <v>144.94645582037495</v>
      </c>
    </row>
    <row r="844" spans="1:6" ht="12.75" customHeight="1" x14ac:dyDescent="0.2">
      <c r="A844" s="63" t="s">
        <v>1617</v>
      </c>
      <c r="B844" s="64" t="s">
        <v>1618</v>
      </c>
      <c r="C844" s="247" t="s">
        <v>1617</v>
      </c>
      <c r="D844" s="327">
        <v>100526.73</v>
      </c>
      <c r="E844" s="194">
        <v>97639.03</v>
      </c>
      <c r="F844" s="45">
        <f t="shared" si="169"/>
        <v>97.127430684356298</v>
      </c>
    </row>
    <row r="845" spans="1:6" ht="12.75" customHeight="1" x14ac:dyDescent="0.2">
      <c r="A845" s="63" t="s">
        <v>1619</v>
      </c>
      <c r="B845" s="64" t="s">
        <v>1620</v>
      </c>
      <c r="C845" s="247" t="s">
        <v>1619</v>
      </c>
      <c r="D845" s="327">
        <v>0</v>
      </c>
      <c r="E845" s="194">
        <v>0</v>
      </c>
      <c r="F845" s="45" t="str">
        <f t="shared" si="169"/>
        <v>-</v>
      </c>
    </row>
    <row r="846" spans="1:6" ht="12.75" customHeight="1" x14ac:dyDescent="0.2">
      <c r="A846" s="63">
        <v>37215</v>
      </c>
      <c r="B846" s="64" t="s">
        <v>1621</v>
      </c>
      <c r="C846" s="247" t="s">
        <v>1622</v>
      </c>
      <c r="D846" s="327">
        <v>232285.67</v>
      </c>
      <c r="E846" s="194">
        <v>401039.39</v>
      </c>
      <c r="F846" s="45">
        <f t="shared" si="169"/>
        <v>172.64921680274122</v>
      </c>
    </row>
    <row r="847" spans="1:6" ht="24" x14ac:dyDescent="0.2">
      <c r="A847" s="63">
        <v>37216</v>
      </c>
      <c r="B847" s="183" t="s">
        <v>1623</v>
      </c>
      <c r="C847" s="247" t="s">
        <v>1624</v>
      </c>
      <c r="D847" s="327">
        <v>0</v>
      </c>
      <c r="E847" s="194">
        <v>0</v>
      </c>
      <c r="F847" s="45" t="str">
        <f t="shared" si="169"/>
        <v>-</v>
      </c>
    </row>
    <row r="848" spans="1:6" ht="12.75" customHeight="1" x14ac:dyDescent="0.2">
      <c r="A848" s="63">
        <v>37217</v>
      </c>
      <c r="B848" s="64" t="s">
        <v>1625</v>
      </c>
      <c r="C848" s="247" t="s">
        <v>1626</v>
      </c>
      <c r="D848" s="327">
        <v>0</v>
      </c>
      <c r="E848" s="194">
        <v>0</v>
      </c>
      <c r="F848" s="45" t="str">
        <f t="shared" si="169"/>
        <v>-</v>
      </c>
    </row>
    <row r="849" spans="1:6" ht="12.75" customHeight="1" x14ac:dyDescent="0.2">
      <c r="A849" s="63">
        <v>37218</v>
      </c>
      <c r="B849" s="64" t="s">
        <v>1627</v>
      </c>
      <c r="C849" s="247" t="s">
        <v>1628</v>
      </c>
      <c r="D849" s="327">
        <v>0</v>
      </c>
      <c r="E849" s="194">
        <v>0</v>
      </c>
      <c r="F849" s="45" t="str">
        <f t="shared" si="169"/>
        <v>-</v>
      </c>
    </row>
    <row r="850" spans="1:6" ht="12.75" customHeight="1" x14ac:dyDescent="0.2">
      <c r="A850" s="63">
        <v>37219</v>
      </c>
      <c r="B850" s="64" t="s">
        <v>1629</v>
      </c>
      <c r="C850" s="247" t="s">
        <v>1630</v>
      </c>
      <c r="D850" s="327">
        <v>264318.83</v>
      </c>
      <c r="E850" s="194">
        <v>514095.67</v>
      </c>
      <c r="F850" s="45">
        <f t="shared" si="169"/>
        <v>194.4983147814327</v>
      </c>
    </row>
    <row r="851" spans="1:6" ht="12.75" customHeight="1" x14ac:dyDescent="0.2">
      <c r="A851" s="63">
        <v>37221</v>
      </c>
      <c r="B851" s="64" t="s">
        <v>1631</v>
      </c>
      <c r="C851" s="247" t="s">
        <v>1632</v>
      </c>
      <c r="D851" s="327">
        <v>5296263.7</v>
      </c>
      <c r="E851" s="194">
        <v>5633694.2999999998</v>
      </c>
      <c r="F851" s="45">
        <f t="shared" si="169"/>
        <v>106.37110648399171</v>
      </c>
    </row>
    <row r="852" spans="1:6" ht="12.75" customHeight="1" x14ac:dyDescent="0.2">
      <c r="A852" s="63" t="s">
        <v>1633</v>
      </c>
      <c r="B852" s="64" t="s">
        <v>1610</v>
      </c>
      <c r="C852" s="247" t="s">
        <v>1633</v>
      </c>
      <c r="D852" s="327">
        <v>0</v>
      </c>
      <c r="E852" s="194">
        <v>0</v>
      </c>
      <c r="F852" s="45" t="str">
        <f t="shared" si="169"/>
        <v>-</v>
      </c>
    </row>
    <row r="853" spans="1:6" ht="12.75" customHeight="1" x14ac:dyDescent="0.2">
      <c r="A853" s="63" t="s">
        <v>1634</v>
      </c>
      <c r="B853" s="64" t="s">
        <v>1635</v>
      </c>
      <c r="C853" s="247" t="s">
        <v>1634</v>
      </c>
      <c r="D853" s="327">
        <v>0</v>
      </c>
      <c r="E853" s="194">
        <v>0</v>
      </c>
      <c r="F853" s="45" t="str">
        <f t="shared" si="169"/>
        <v>-</v>
      </c>
    </row>
    <row r="854" spans="1:6" ht="12.75" customHeight="1" x14ac:dyDescent="0.2">
      <c r="A854" s="63" t="s">
        <v>1636</v>
      </c>
      <c r="B854" s="64" t="s">
        <v>1637</v>
      </c>
      <c r="C854" s="247" t="s">
        <v>1636</v>
      </c>
      <c r="D854" s="327">
        <v>0</v>
      </c>
      <c r="E854" s="194">
        <v>0</v>
      </c>
      <c r="F854" s="45" t="str">
        <f t="shared" si="169"/>
        <v>-</v>
      </c>
    </row>
    <row r="855" spans="1:6" ht="12.75" customHeight="1" x14ac:dyDescent="0.2">
      <c r="A855" s="63" t="s">
        <v>1638</v>
      </c>
      <c r="B855" s="64" t="s">
        <v>1639</v>
      </c>
      <c r="C855" s="247" t="s">
        <v>1638</v>
      </c>
      <c r="D855" s="327">
        <v>211608.24</v>
      </c>
      <c r="E855" s="194">
        <v>224931.33</v>
      </c>
      <c r="F855" s="45">
        <f t="shared" si="169"/>
        <v>106.29611115332749</v>
      </c>
    </row>
    <row r="856" spans="1:6" ht="12.75" customHeight="1" x14ac:dyDescent="0.2">
      <c r="A856" s="63">
        <v>38117</v>
      </c>
      <c r="B856" s="64" t="s">
        <v>1640</v>
      </c>
      <c r="C856" s="247" t="s">
        <v>1641</v>
      </c>
      <c r="D856" s="327">
        <v>0</v>
      </c>
      <c r="E856" s="194">
        <v>420</v>
      </c>
      <c r="F856" s="45" t="str">
        <f t="shared" si="169"/>
        <v>-</v>
      </c>
    </row>
    <row r="857" spans="1:6" ht="12.75" customHeight="1" x14ac:dyDescent="0.2">
      <c r="A857" s="63">
        <v>38612</v>
      </c>
      <c r="B857" s="64" t="s">
        <v>1642</v>
      </c>
      <c r="C857" s="247" t="s">
        <v>1643</v>
      </c>
      <c r="D857" s="327">
        <v>59000</v>
      </c>
      <c r="E857" s="194">
        <v>59000</v>
      </c>
      <c r="F857" s="45">
        <f t="shared" si="169"/>
        <v>100</v>
      </c>
    </row>
    <row r="858" spans="1:6" ht="12.75" customHeight="1" x14ac:dyDescent="0.2">
      <c r="A858" s="63">
        <v>38613</v>
      </c>
      <c r="B858" s="64" t="s">
        <v>1644</v>
      </c>
      <c r="C858" s="247" t="s">
        <v>1645</v>
      </c>
      <c r="D858" s="327">
        <v>0</v>
      </c>
      <c r="E858" s="194">
        <v>0</v>
      </c>
      <c r="F858" s="45" t="str">
        <f t="shared" si="169"/>
        <v>-</v>
      </c>
    </row>
    <row r="859" spans="1:6" ht="12.75" customHeight="1" x14ac:dyDescent="0.2">
      <c r="A859" s="63">
        <v>38614</v>
      </c>
      <c r="B859" s="64" t="s">
        <v>1646</v>
      </c>
      <c r="C859" s="247" t="s">
        <v>1647</v>
      </c>
      <c r="D859" s="327">
        <v>0</v>
      </c>
      <c r="E859" s="194">
        <v>0</v>
      </c>
      <c r="F859" s="45" t="str">
        <f t="shared" si="169"/>
        <v>-</v>
      </c>
    </row>
    <row r="860" spans="1:6" ht="12.75" customHeight="1" x14ac:dyDescent="0.2">
      <c r="A860" s="63">
        <v>38615</v>
      </c>
      <c r="B860" s="64" t="s">
        <v>1648</v>
      </c>
      <c r="C860" s="247" t="s">
        <v>1649</v>
      </c>
      <c r="D860" s="327">
        <v>0</v>
      </c>
      <c r="E860" s="194">
        <v>0</v>
      </c>
      <c r="F860" s="45" t="str">
        <f t="shared" si="169"/>
        <v>-</v>
      </c>
    </row>
    <row r="861" spans="1:6" ht="12.75" customHeight="1" x14ac:dyDescent="0.2">
      <c r="A861" s="63">
        <v>38622</v>
      </c>
      <c r="B861" s="64" t="s">
        <v>1650</v>
      </c>
      <c r="C861" s="247" t="s">
        <v>1651</v>
      </c>
      <c r="D861" s="327">
        <v>0</v>
      </c>
      <c r="E861" s="194">
        <v>0</v>
      </c>
      <c r="F861" s="45" t="str">
        <f t="shared" si="169"/>
        <v>-</v>
      </c>
    </row>
    <row r="862" spans="1:6" ht="12.75" customHeight="1" x14ac:dyDescent="0.2">
      <c r="A862" s="63">
        <v>38623</v>
      </c>
      <c r="B862" s="64" t="s">
        <v>1652</v>
      </c>
      <c r="C862" s="247" t="s">
        <v>1653</v>
      </c>
      <c r="D862" s="327">
        <v>0</v>
      </c>
      <c r="E862" s="194">
        <v>0</v>
      </c>
      <c r="F862" s="45" t="str">
        <f t="shared" si="169"/>
        <v>-</v>
      </c>
    </row>
    <row r="863" spans="1:6" ht="12.75" customHeight="1" x14ac:dyDescent="0.2">
      <c r="A863" s="63">
        <v>38624</v>
      </c>
      <c r="B863" s="64" t="s">
        <v>1654</v>
      </c>
      <c r="C863" s="247" t="s">
        <v>1655</v>
      </c>
      <c r="D863" s="327">
        <v>0</v>
      </c>
      <c r="E863" s="194">
        <v>0</v>
      </c>
      <c r="F863" s="45" t="str">
        <f t="shared" si="169"/>
        <v>-</v>
      </c>
    </row>
    <row r="864" spans="1:6" ht="12.75" customHeight="1" x14ac:dyDescent="0.2">
      <c r="A864" s="63">
        <v>38625</v>
      </c>
      <c r="B864" s="64" t="s">
        <v>1656</v>
      </c>
      <c r="C864" s="247" t="s">
        <v>1657</v>
      </c>
      <c r="D864" s="327">
        <v>0</v>
      </c>
      <c r="E864" s="194">
        <v>0</v>
      </c>
      <c r="F864" s="45" t="str">
        <f t="shared" si="169"/>
        <v>-</v>
      </c>
    </row>
    <row r="865" spans="1:6" ht="12.75" customHeight="1" x14ac:dyDescent="0.2">
      <c r="A865" s="63" t="s">
        <v>1658</v>
      </c>
      <c r="B865" s="64" t="s">
        <v>1659</v>
      </c>
      <c r="C865" s="247" t="s">
        <v>1658</v>
      </c>
      <c r="D865" s="327">
        <v>0</v>
      </c>
      <c r="E865" s="194">
        <v>0</v>
      </c>
      <c r="F865" s="45" t="str">
        <f t="shared" si="169"/>
        <v>-</v>
      </c>
    </row>
    <row r="866" spans="1:6" ht="12.75" customHeight="1" x14ac:dyDescent="0.2">
      <c r="A866" s="63">
        <v>38631</v>
      </c>
      <c r="B866" s="64" t="s">
        <v>1660</v>
      </c>
      <c r="C866" s="247" t="s">
        <v>1661</v>
      </c>
      <c r="D866" s="327">
        <v>0</v>
      </c>
      <c r="E866" s="194">
        <v>0</v>
      </c>
      <c r="F866" s="45" t="str">
        <f t="shared" si="169"/>
        <v>-</v>
      </c>
    </row>
    <row r="867" spans="1:6" ht="12.75" customHeight="1" x14ac:dyDescent="0.2">
      <c r="A867" s="63">
        <v>38632</v>
      </c>
      <c r="B867" s="64" t="s">
        <v>1662</v>
      </c>
      <c r="C867" s="247" t="s">
        <v>1663</v>
      </c>
      <c r="D867" s="327">
        <v>0</v>
      </c>
      <c r="E867" s="194">
        <v>0</v>
      </c>
      <c r="F867" s="45" t="str">
        <f t="shared" si="169"/>
        <v>-</v>
      </c>
    </row>
    <row r="868" spans="1:6" ht="12.75" customHeight="1" x14ac:dyDescent="0.2">
      <c r="A868" s="63">
        <v>38641</v>
      </c>
      <c r="B868" s="64" t="s">
        <v>1664</v>
      </c>
      <c r="C868" s="247" t="s">
        <v>1665</v>
      </c>
      <c r="D868" s="327">
        <v>0</v>
      </c>
      <c r="E868" s="194">
        <v>0</v>
      </c>
      <c r="F868" s="45" t="str">
        <f t="shared" si="169"/>
        <v>-</v>
      </c>
    </row>
    <row r="869" spans="1:6" ht="12.75" customHeight="1" x14ac:dyDescent="0.2">
      <c r="A869" s="63" t="s">
        <v>1666</v>
      </c>
      <c r="B869" s="64" t="s">
        <v>1667</v>
      </c>
      <c r="C869" s="247" t="s">
        <v>1666</v>
      </c>
      <c r="D869" s="327">
        <v>0</v>
      </c>
      <c r="E869" s="194">
        <v>0</v>
      </c>
      <c r="F869" s="45" t="str">
        <f t="shared" si="169"/>
        <v>-</v>
      </c>
    </row>
    <row r="870" spans="1:6" ht="24" x14ac:dyDescent="0.2">
      <c r="A870" s="63" t="s">
        <v>1668</v>
      </c>
      <c r="B870" s="64" t="s">
        <v>1669</v>
      </c>
      <c r="C870" s="248" t="s">
        <v>1668</v>
      </c>
      <c r="D870" s="327">
        <v>0</v>
      </c>
      <c r="E870" s="194">
        <v>0</v>
      </c>
      <c r="F870" s="45" t="str">
        <f t="shared" si="169"/>
        <v>-</v>
      </c>
    </row>
    <row r="871" spans="1:6" ht="24" x14ac:dyDescent="0.2">
      <c r="A871" s="63" t="s">
        <v>1670</v>
      </c>
      <c r="B871" s="64" t="s">
        <v>1671</v>
      </c>
      <c r="C871" s="248" t="s">
        <v>1670</v>
      </c>
      <c r="D871" s="327">
        <v>0</v>
      </c>
      <c r="E871" s="194">
        <v>0</v>
      </c>
      <c r="F871" s="45" t="str">
        <f t="shared" si="169"/>
        <v>-</v>
      </c>
    </row>
    <row r="872" spans="1:6" ht="12.75" customHeight="1" x14ac:dyDescent="0.2">
      <c r="A872" s="63" t="s">
        <v>1672</v>
      </c>
      <c r="B872" s="64" t="s">
        <v>1673</v>
      </c>
      <c r="C872" s="248" t="s">
        <v>1672</v>
      </c>
      <c r="D872" s="327">
        <v>0</v>
      </c>
      <c r="E872" s="194">
        <v>0</v>
      </c>
      <c r="F872" s="45" t="str">
        <f t="shared" si="169"/>
        <v>-</v>
      </c>
    </row>
    <row r="873" spans="1:6" ht="24" x14ac:dyDescent="0.2">
      <c r="A873" s="63">
        <v>81212</v>
      </c>
      <c r="B873" s="64" t="s">
        <v>1674</v>
      </c>
      <c r="C873" s="247" t="s">
        <v>1675</v>
      </c>
      <c r="D873" s="327">
        <v>5987.26</v>
      </c>
      <c r="E873" s="194">
        <v>192.77</v>
      </c>
      <c r="F873" s="45">
        <f t="shared" si="169"/>
        <v>3.2196697654686788</v>
      </c>
    </row>
    <row r="874" spans="1:6" ht="12.75" customHeight="1" x14ac:dyDescent="0.2">
      <c r="A874" s="63">
        <v>81322</v>
      </c>
      <c r="B874" s="64" t="s">
        <v>1676</v>
      </c>
      <c r="C874" s="247" t="s">
        <v>1677</v>
      </c>
      <c r="D874" s="327">
        <v>0</v>
      </c>
      <c r="E874" s="194">
        <v>0</v>
      </c>
      <c r="F874" s="45" t="str">
        <f t="shared" si="169"/>
        <v>-</v>
      </c>
    </row>
    <row r="875" spans="1:6" ht="24" x14ac:dyDescent="0.2">
      <c r="A875" s="63">
        <v>81332</v>
      </c>
      <c r="B875" s="64" t="s">
        <v>1678</v>
      </c>
      <c r="C875" s="247" t="s">
        <v>1679</v>
      </c>
      <c r="D875" s="327">
        <v>0</v>
      </c>
      <c r="E875" s="194">
        <v>0</v>
      </c>
      <c r="F875" s="45" t="str">
        <f t="shared" si="169"/>
        <v>-</v>
      </c>
    </row>
    <row r="876" spans="1:6" ht="24" x14ac:dyDescent="0.2">
      <c r="A876" s="63">
        <v>81342</v>
      </c>
      <c r="B876" s="64" t="s">
        <v>1680</v>
      </c>
      <c r="C876" s="247" t="s">
        <v>1681</v>
      </c>
      <c r="D876" s="327">
        <v>0</v>
      </c>
      <c r="E876" s="194">
        <v>0</v>
      </c>
      <c r="F876" s="45" t="str">
        <f t="shared" si="169"/>
        <v>-</v>
      </c>
    </row>
    <row r="877" spans="1:6" ht="12.75" customHeight="1" x14ac:dyDescent="0.2">
      <c r="A877" s="63">
        <v>81411</v>
      </c>
      <c r="B877" s="64" t="s">
        <v>1682</v>
      </c>
      <c r="C877" s="247" t="s">
        <v>1683</v>
      </c>
      <c r="D877" s="327">
        <v>0</v>
      </c>
      <c r="E877" s="194">
        <v>0</v>
      </c>
      <c r="F877" s="45" t="str">
        <f t="shared" si="169"/>
        <v>-</v>
      </c>
    </row>
    <row r="878" spans="1:6" ht="12.75" customHeight="1" x14ac:dyDescent="0.2">
      <c r="A878" s="63">
        <v>81412</v>
      </c>
      <c r="B878" s="64" t="s">
        <v>1684</v>
      </c>
      <c r="C878" s="247" t="s">
        <v>1685</v>
      </c>
      <c r="D878" s="327">
        <v>0</v>
      </c>
      <c r="E878" s="194">
        <v>0</v>
      </c>
      <c r="F878" s="45" t="str">
        <f t="shared" si="169"/>
        <v>-</v>
      </c>
    </row>
    <row r="879" spans="1:6" ht="24" x14ac:dyDescent="0.2">
      <c r="A879" s="63">
        <v>81532</v>
      </c>
      <c r="B879" s="183" t="s">
        <v>1686</v>
      </c>
      <c r="C879" s="247" t="s">
        <v>1687</v>
      </c>
      <c r="D879" s="327">
        <v>135651.99</v>
      </c>
      <c r="E879" s="194">
        <v>0</v>
      </c>
      <c r="F879" s="45">
        <f t="shared" si="169"/>
        <v>0</v>
      </c>
    </row>
    <row r="880" spans="1:6" ht="24" x14ac:dyDescent="0.2">
      <c r="A880" s="63">
        <v>81542</v>
      </c>
      <c r="B880" s="183" t="s">
        <v>1688</v>
      </c>
      <c r="C880" s="247" t="s">
        <v>1689</v>
      </c>
      <c r="D880" s="327">
        <v>0</v>
      </c>
      <c r="E880" s="194">
        <v>0</v>
      </c>
      <c r="F880" s="45" t="str">
        <f t="shared" si="169"/>
        <v>-</v>
      </c>
    </row>
    <row r="881" spans="1:6" ht="24" x14ac:dyDescent="0.2">
      <c r="A881" s="63">
        <v>81552</v>
      </c>
      <c r="B881" s="64" t="s">
        <v>1690</v>
      </c>
      <c r="C881" s="247" t="s">
        <v>1691</v>
      </c>
      <c r="D881" s="327">
        <v>0</v>
      </c>
      <c r="E881" s="194">
        <v>0</v>
      </c>
      <c r="F881" s="45" t="str">
        <f t="shared" si="169"/>
        <v>-</v>
      </c>
    </row>
    <row r="882" spans="1:6" ht="24" x14ac:dyDescent="0.2">
      <c r="A882" s="63">
        <v>81631</v>
      </c>
      <c r="B882" s="183" t="s">
        <v>1692</v>
      </c>
      <c r="C882" s="247" t="s">
        <v>1693</v>
      </c>
      <c r="D882" s="327">
        <v>0</v>
      </c>
      <c r="E882" s="194">
        <v>0</v>
      </c>
      <c r="F882" s="45" t="str">
        <f t="shared" si="169"/>
        <v>-</v>
      </c>
    </row>
    <row r="883" spans="1:6" ht="24" x14ac:dyDescent="0.2">
      <c r="A883" s="63">
        <v>81632</v>
      </c>
      <c r="B883" s="64" t="s">
        <v>1694</v>
      </c>
      <c r="C883" s="247" t="s">
        <v>1695</v>
      </c>
      <c r="D883" s="327">
        <v>0</v>
      </c>
      <c r="E883" s="194">
        <v>0</v>
      </c>
      <c r="F883" s="45" t="str">
        <f t="shared" si="169"/>
        <v>-</v>
      </c>
    </row>
    <row r="884" spans="1:6" ht="12.75" customHeight="1" x14ac:dyDescent="0.2">
      <c r="A884" s="63">
        <v>81641</v>
      </c>
      <c r="B884" s="64" t="s">
        <v>1696</v>
      </c>
      <c r="C884" s="247" t="s">
        <v>1697</v>
      </c>
      <c r="D884" s="327">
        <v>0</v>
      </c>
      <c r="E884" s="194">
        <v>0</v>
      </c>
      <c r="F884" s="45" t="str">
        <f t="shared" si="169"/>
        <v>-</v>
      </c>
    </row>
    <row r="885" spans="1:6" ht="12.75" customHeight="1" x14ac:dyDescent="0.2">
      <c r="A885" s="63">
        <v>81642</v>
      </c>
      <c r="B885" s="64" t="s">
        <v>1698</v>
      </c>
      <c r="C885" s="247" t="s">
        <v>1699</v>
      </c>
      <c r="D885" s="327">
        <v>1277011.81</v>
      </c>
      <c r="E885" s="194">
        <v>1784406.96</v>
      </c>
      <c r="F885" s="45">
        <f t="shared" si="169"/>
        <v>139.73300372218171</v>
      </c>
    </row>
    <row r="886" spans="1:6" ht="12.75" customHeight="1" x14ac:dyDescent="0.2">
      <c r="A886" s="63">
        <v>81711</v>
      </c>
      <c r="B886" s="64" t="s">
        <v>1700</v>
      </c>
      <c r="C886" s="247" t="s">
        <v>1701</v>
      </c>
      <c r="D886" s="327">
        <v>0</v>
      </c>
      <c r="E886" s="194">
        <v>0</v>
      </c>
      <c r="F886" s="45" t="str">
        <f t="shared" si="169"/>
        <v>-</v>
      </c>
    </row>
    <row r="887" spans="1:6" ht="12.75" customHeight="1" x14ac:dyDescent="0.2">
      <c r="A887" s="63">
        <v>81712</v>
      </c>
      <c r="B887" s="64" t="s">
        <v>1702</v>
      </c>
      <c r="C887" s="247" t="s">
        <v>1703</v>
      </c>
      <c r="D887" s="327">
        <v>0</v>
      </c>
      <c r="E887" s="194">
        <v>0</v>
      </c>
      <c r="F887" s="45" t="str">
        <f t="shared" si="169"/>
        <v>-</v>
      </c>
    </row>
    <row r="888" spans="1:6" ht="12.75" customHeight="1" x14ac:dyDescent="0.2">
      <c r="A888" s="63">
        <v>81721</v>
      </c>
      <c r="B888" s="64" t="s">
        <v>1704</v>
      </c>
      <c r="C888" s="247" t="s">
        <v>1705</v>
      </c>
      <c r="D888" s="327">
        <v>0</v>
      </c>
      <c r="E888" s="194">
        <v>0</v>
      </c>
      <c r="F888" s="45" t="str">
        <f t="shared" si="169"/>
        <v>-</v>
      </c>
    </row>
    <row r="889" spans="1:6" ht="12.75" customHeight="1" x14ac:dyDescent="0.2">
      <c r="A889" s="63">
        <v>81722</v>
      </c>
      <c r="B889" s="64" t="s">
        <v>1706</v>
      </c>
      <c r="C889" s="247" t="s">
        <v>1707</v>
      </c>
      <c r="D889" s="327">
        <v>0</v>
      </c>
      <c r="E889" s="194">
        <v>0</v>
      </c>
      <c r="F889" s="45" t="str">
        <f t="shared" si="169"/>
        <v>-</v>
      </c>
    </row>
    <row r="890" spans="1:6" ht="12.75" customHeight="1" x14ac:dyDescent="0.2">
      <c r="A890" s="63">
        <v>81731</v>
      </c>
      <c r="B890" s="64" t="s">
        <v>1708</v>
      </c>
      <c r="C890" s="247" t="s">
        <v>1709</v>
      </c>
      <c r="D890" s="327">
        <v>0</v>
      </c>
      <c r="E890" s="194">
        <v>0</v>
      </c>
      <c r="F890" s="45" t="str">
        <f t="shared" si="169"/>
        <v>-</v>
      </c>
    </row>
    <row r="891" spans="1:6" ht="12.75" customHeight="1" x14ac:dyDescent="0.2">
      <c r="A891" s="63">
        <v>81732</v>
      </c>
      <c r="B891" s="64" t="s">
        <v>1710</v>
      </c>
      <c r="C891" s="247" t="s">
        <v>1711</v>
      </c>
      <c r="D891" s="327">
        <v>0</v>
      </c>
      <c r="E891" s="194">
        <v>0</v>
      </c>
      <c r="F891" s="45" t="str">
        <f t="shared" si="169"/>
        <v>-</v>
      </c>
    </row>
    <row r="892" spans="1:6" ht="12.75" customHeight="1" x14ac:dyDescent="0.2">
      <c r="A892" s="63">
        <v>81741</v>
      </c>
      <c r="B892" s="64" t="s">
        <v>1712</v>
      </c>
      <c r="C892" s="247" t="s">
        <v>1713</v>
      </c>
      <c r="D892" s="327">
        <v>0</v>
      </c>
      <c r="E892" s="194">
        <v>0</v>
      </c>
      <c r="F892" s="45" t="str">
        <f t="shared" si="169"/>
        <v>-</v>
      </c>
    </row>
    <row r="893" spans="1:6" ht="12.75" customHeight="1" x14ac:dyDescent="0.2">
      <c r="A893" s="63">
        <v>81742</v>
      </c>
      <c r="B893" s="64" t="s">
        <v>1714</v>
      </c>
      <c r="C893" s="247" t="s">
        <v>1715</v>
      </c>
      <c r="D893" s="327">
        <v>0</v>
      </c>
      <c r="E893" s="194">
        <v>0</v>
      </c>
      <c r="F893" s="45" t="str">
        <f t="shared" si="169"/>
        <v>-</v>
      </c>
    </row>
    <row r="894" spans="1:6" ht="12.75" customHeight="1" x14ac:dyDescent="0.2">
      <c r="A894" s="63">
        <v>81751</v>
      </c>
      <c r="B894" s="64" t="s">
        <v>1716</v>
      </c>
      <c r="C894" s="247" t="s">
        <v>1717</v>
      </c>
      <c r="D894" s="327">
        <v>0</v>
      </c>
      <c r="E894" s="194">
        <v>0</v>
      </c>
      <c r="F894" s="45" t="str">
        <f t="shared" si="169"/>
        <v>-</v>
      </c>
    </row>
    <row r="895" spans="1:6" ht="12.75" customHeight="1" x14ac:dyDescent="0.2">
      <c r="A895" s="63">
        <v>81752</v>
      </c>
      <c r="B895" s="64" t="s">
        <v>1718</v>
      </c>
      <c r="C895" s="247" t="s">
        <v>1719</v>
      </c>
      <c r="D895" s="327">
        <v>0</v>
      </c>
      <c r="E895" s="194">
        <v>0</v>
      </c>
      <c r="F895" s="45" t="str">
        <f t="shared" si="169"/>
        <v>-</v>
      </c>
    </row>
    <row r="896" spans="1:6" ht="24" x14ac:dyDescent="0.2">
      <c r="A896" s="70">
        <v>81761</v>
      </c>
      <c r="B896" s="182" t="s">
        <v>1720</v>
      </c>
      <c r="C896" s="278" t="s">
        <v>1721</v>
      </c>
      <c r="D896" s="327">
        <v>0</v>
      </c>
      <c r="E896" s="192">
        <v>0</v>
      </c>
      <c r="F896" s="71" t="str">
        <f t="shared" si="169"/>
        <v>-</v>
      </c>
    </row>
    <row r="897" spans="1:6" ht="24" x14ac:dyDescent="0.2">
      <c r="A897" s="70">
        <v>81762</v>
      </c>
      <c r="B897" s="182" t="s">
        <v>1722</v>
      </c>
      <c r="C897" s="278" t="s">
        <v>1723</v>
      </c>
      <c r="D897" s="327">
        <v>0</v>
      </c>
      <c r="E897" s="192">
        <v>0</v>
      </c>
      <c r="F897" s="71" t="str">
        <f t="shared" si="169"/>
        <v>-</v>
      </c>
    </row>
    <row r="898" spans="1:6" ht="24" x14ac:dyDescent="0.2">
      <c r="A898" s="70">
        <v>81771</v>
      </c>
      <c r="B898" s="65" t="s">
        <v>1724</v>
      </c>
      <c r="C898" s="278" t="s">
        <v>1725</v>
      </c>
      <c r="D898" s="327">
        <v>0</v>
      </c>
      <c r="E898" s="192">
        <v>0</v>
      </c>
      <c r="F898" s="71" t="str">
        <f t="shared" si="169"/>
        <v>-</v>
      </c>
    </row>
    <row r="899" spans="1:6" ht="12" x14ac:dyDescent="0.2">
      <c r="A899" s="70">
        <v>81772</v>
      </c>
      <c r="B899" s="65" t="s">
        <v>1726</v>
      </c>
      <c r="C899" s="278" t="s">
        <v>1727</v>
      </c>
      <c r="D899" s="327">
        <v>0</v>
      </c>
      <c r="E899" s="192">
        <v>0</v>
      </c>
      <c r="F899" s="71" t="str">
        <f t="shared" si="169"/>
        <v>-</v>
      </c>
    </row>
    <row r="900" spans="1:6" ht="12.75" customHeight="1" x14ac:dyDescent="0.2">
      <c r="A900" s="70">
        <v>82412</v>
      </c>
      <c r="B900" s="65" t="s">
        <v>1728</v>
      </c>
      <c r="C900" s="278" t="s">
        <v>1729</v>
      </c>
      <c r="D900" s="327">
        <v>0</v>
      </c>
      <c r="E900" s="192">
        <v>0</v>
      </c>
      <c r="F900" s="71" t="str">
        <f t="shared" si="169"/>
        <v>-</v>
      </c>
    </row>
    <row r="901" spans="1:6" ht="12.75" customHeight="1" x14ac:dyDescent="0.2">
      <c r="A901" s="70">
        <v>84132</v>
      </c>
      <c r="B901" s="65" t="s">
        <v>1730</v>
      </c>
      <c r="C901" s="278" t="s">
        <v>1731</v>
      </c>
      <c r="D901" s="327">
        <v>0</v>
      </c>
      <c r="E901" s="192">
        <v>0</v>
      </c>
      <c r="F901" s="71" t="str">
        <f t="shared" si="169"/>
        <v>-</v>
      </c>
    </row>
    <row r="902" spans="1:6" ht="12.75" customHeight="1" x14ac:dyDescent="0.2">
      <c r="A902" s="70">
        <v>84142</v>
      </c>
      <c r="B902" s="65" t="s">
        <v>1732</v>
      </c>
      <c r="C902" s="278" t="s">
        <v>1733</v>
      </c>
      <c r="D902" s="327">
        <v>0</v>
      </c>
      <c r="E902" s="192">
        <v>0</v>
      </c>
      <c r="F902" s="71" t="str">
        <f t="shared" si="169"/>
        <v>-</v>
      </c>
    </row>
    <row r="903" spans="1:6" ht="12.75" customHeight="1" x14ac:dyDescent="0.2">
      <c r="A903" s="70">
        <v>84152</v>
      </c>
      <c r="B903" s="65" t="s">
        <v>1734</v>
      </c>
      <c r="C903" s="278" t="s">
        <v>1735</v>
      </c>
      <c r="D903" s="327">
        <v>0</v>
      </c>
      <c r="E903" s="192">
        <v>0</v>
      </c>
      <c r="F903" s="71" t="str">
        <f t="shared" si="169"/>
        <v>-</v>
      </c>
    </row>
    <row r="904" spans="1:6" ht="12.75" customHeight="1" x14ac:dyDescent="0.2">
      <c r="A904" s="70">
        <v>84162</v>
      </c>
      <c r="B904" s="65" t="s">
        <v>1736</v>
      </c>
      <c r="C904" s="278" t="s">
        <v>1737</v>
      </c>
      <c r="D904" s="327">
        <v>0</v>
      </c>
      <c r="E904" s="192">
        <v>0</v>
      </c>
      <c r="F904" s="71" t="str">
        <f t="shared" si="169"/>
        <v>-</v>
      </c>
    </row>
    <row r="905" spans="1:6" ht="12.75" customHeight="1" x14ac:dyDescent="0.2">
      <c r="A905" s="70">
        <v>84221</v>
      </c>
      <c r="B905" s="65" t="s">
        <v>1738</v>
      </c>
      <c r="C905" s="278" t="s">
        <v>1739</v>
      </c>
      <c r="D905" s="327">
        <v>0</v>
      </c>
      <c r="E905" s="192">
        <v>0</v>
      </c>
      <c r="F905" s="71" t="str">
        <f t="shared" si="169"/>
        <v>-</v>
      </c>
    </row>
    <row r="906" spans="1:6" ht="12.75" customHeight="1" x14ac:dyDescent="0.2">
      <c r="A906" s="70">
        <v>84222</v>
      </c>
      <c r="B906" s="65" t="s">
        <v>1740</v>
      </c>
      <c r="C906" s="278" t="s">
        <v>1741</v>
      </c>
      <c r="D906" s="327">
        <v>0</v>
      </c>
      <c r="E906" s="192">
        <v>0</v>
      </c>
      <c r="F906" s="71" t="str">
        <f t="shared" si="169"/>
        <v>-</v>
      </c>
    </row>
    <row r="907" spans="1:6" ht="12.75" customHeight="1" x14ac:dyDescent="0.2">
      <c r="A907" s="70" t="s">
        <v>1742</v>
      </c>
      <c r="B907" s="65" t="s">
        <v>1743</v>
      </c>
      <c r="C907" s="278" t="s">
        <v>1742</v>
      </c>
      <c r="D907" s="327">
        <v>0</v>
      </c>
      <c r="E907" s="192">
        <v>0</v>
      </c>
      <c r="F907" s="71" t="str">
        <f t="shared" si="169"/>
        <v>-</v>
      </c>
    </row>
    <row r="908" spans="1:6" ht="12.75" customHeight="1" x14ac:dyDescent="0.2">
      <c r="A908" s="70">
        <v>84232</v>
      </c>
      <c r="B908" s="65" t="s">
        <v>1744</v>
      </c>
      <c r="C908" s="278" t="s">
        <v>1745</v>
      </c>
      <c r="D908" s="327">
        <v>0</v>
      </c>
      <c r="E908" s="192">
        <v>0</v>
      </c>
      <c r="F908" s="71" t="str">
        <f t="shared" si="169"/>
        <v>-</v>
      </c>
    </row>
    <row r="909" spans="1:6" ht="24" x14ac:dyDescent="0.2">
      <c r="A909" s="70">
        <v>84242</v>
      </c>
      <c r="B909" s="65" t="s">
        <v>1746</v>
      </c>
      <c r="C909" s="278" t="s">
        <v>1747</v>
      </c>
      <c r="D909" s="327">
        <v>0</v>
      </c>
      <c r="E909" s="192">
        <v>0</v>
      </c>
      <c r="F909" s="71" t="str">
        <f t="shared" si="169"/>
        <v>-</v>
      </c>
    </row>
    <row r="910" spans="1:6" ht="24" x14ac:dyDescent="0.2">
      <c r="A910" s="70" t="s">
        <v>1748</v>
      </c>
      <c r="B910" s="65" t="s">
        <v>1749</v>
      </c>
      <c r="C910" s="278" t="s">
        <v>1748</v>
      </c>
      <c r="D910" s="327">
        <v>0</v>
      </c>
      <c r="E910" s="192">
        <v>0</v>
      </c>
      <c r="F910" s="71" t="str">
        <f t="shared" si="169"/>
        <v>-</v>
      </c>
    </row>
    <row r="911" spans="1:6" ht="12.75" customHeight="1" x14ac:dyDescent="0.2">
      <c r="A911" s="70">
        <v>84312</v>
      </c>
      <c r="B911" s="65" t="s">
        <v>1750</v>
      </c>
      <c r="C911" s="278" t="s">
        <v>1751</v>
      </c>
      <c r="D911" s="327">
        <v>0</v>
      </c>
      <c r="E911" s="192">
        <v>0</v>
      </c>
      <c r="F911" s="71" t="str">
        <f t="shared" si="169"/>
        <v>-</v>
      </c>
    </row>
    <row r="912" spans="1:6" ht="24" x14ac:dyDescent="0.2">
      <c r="A912" s="70">
        <v>84431</v>
      </c>
      <c r="B912" s="65" t="s">
        <v>1752</v>
      </c>
      <c r="C912" s="278" t="s">
        <v>1753</v>
      </c>
      <c r="D912" s="327">
        <v>0</v>
      </c>
      <c r="E912" s="192">
        <v>0</v>
      </c>
      <c r="F912" s="71" t="str">
        <f t="shared" si="169"/>
        <v>-</v>
      </c>
    </row>
    <row r="913" spans="1:6" ht="24" x14ac:dyDescent="0.2">
      <c r="A913" s="70">
        <v>84432</v>
      </c>
      <c r="B913" s="65" t="s">
        <v>1754</v>
      </c>
      <c r="C913" s="278" t="s">
        <v>1755</v>
      </c>
      <c r="D913" s="327">
        <v>5468401.8799999999</v>
      </c>
      <c r="E913" s="192">
        <v>6618621.9400000004</v>
      </c>
      <c r="F913" s="71">
        <f t="shared" si="169"/>
        <v>121.03393432378822</v>
      </c>
    </row>
    <row r="914" spans="1:6" ht="24" x14ac:dyDescent="0.2">
      <c r="A914" s="70" t="s">
        <v>1756</v>
      </c>
      <c r="B914" s="65" t="s">
        <v>1757</v>
      </c>
      <c r="C914" s="278" t="s">
        <v>1756</v>
      </c>
      <c r="D914" s="327">
        <v>0</v>
      </c>
      <c r="E914" s="192">
        <v>10659.49</v>
      </c>
      <c r="F914" s="71" t="str">
        <f t="shared" si="169"/>
        <v>-</v>
      </c>
    </row>
    <row r="915" spans="1:6" ht="24" x14ac:dyDescent="0.2">
      <c r="A915" s="70">
        <v>84442</v>
      </c>
      <c r="B915" s="65" t="s">
        <v>1758</v>
      </c>
      <c r="C915" s="278" t="s">
        <v>1759</v>
      </c>
      <c r="D915" s="327">
        <v>0</v>
      </c>
      <c r="E915" s="192">
        <v>0</v>
      </c>
      <c r="F915" s="71" t="str">
        <f t="shared" si="169"/>
        <v>-</v>
      </c>
    </row>
    <row r="916" spans="1:6" ht="24" x14ac:dyDescent="0.2">
      <c r="A916" s="70">
        <v>84452</v>
      </c>
      <c r="B916" s="182" t="s">
        <v>1760</v>
      </c>
      <c r="C916" s="278" t="s">
        <v>1761</v>
      </c>
      <c r="D916" s="327">
        <v>0</v>
      </c>
      <c r="E916" s="192">
        <v>0</v>
      </c>
      <c r="F916" s="71" t="str">
        <f t="shared" si="169"/>
        <v>-</v>
      </c>
    </row>
    <row r="917" spans="1:6" ht="24" x14ac:dyDescent="0.2">
      <c r="A917" s="70" t="s">
        <v>1762</v>
      </c>
      <c r="B917" s="182" t="s">
        <v>1763</v>
      </c>
      <c r="C917" s="278" t="s">
        <v>1762</v>
      </c>
      <c r="D917" s="327">
        <v>0</v>
      </c>
      <c r="E917" s="192">
        <v>0</v>
      </c>
      <c r="F917" s="71" t="str">
        <f t="shared" si="169"/>
        <v>-</v>
      </c>
    </row>
    <row r="918" spans="1:6" ht="12.75" customHeight="1" x14ac:dyDescent="0.2">
      <c r="A918" s="70">
        <v>84461</v>
      </c>
      <c r="B918" s="65" t="s">
        <v>1764</v>
      </c>
      <c r="C918" s="278" t="s">
        <v>1765</v>
      </c>
      <c r="D918" s="327">
        <v>0</v>
      </c>
      <c r="E918" s="192">
        <v>0</v>
      </c>
      <c r="F918" s="71" t="str">
        <f t="shared" si="169"/>
        <v>-</v>
      </c>
    </row>
    <row r="919" spans="1:6" ht="12.75" customHeight="1" x14ac:dyDescent="0.2">
      <c r="A919" s="70">
        <v>84462</v>
      </c>
      <c r="B919" s="65" t="s">
        <v>1766</v>
      </c>
      <c r="C919" s="278" t="s">
        <v>1767</v>
      </c>
      <c r="D919" s="327">
        <v>0</v>
      </c>
      <c r="E919" s="192">
        <v>0</v>
      </c>
      <c r="F919" s="71" t="str">
        <f t="shared" si="169"/>
        <v>-</v>
      </c>
    </row>
    <row r="920" spans="1:6" ht="12.75" customHeight="1" x14ac:dyDescent="0.2">
      <c r="A920" s="70" t="s">
        <v>1768</v>
      </c>
      <c r="B920" s="65" t="s">
        <v>1769</v>
      </c>
      <c r="C920" s="278" t="s">
        <v>1768</v>
      </c>
      <c r="D920" s="327">
        <v>0</v>
      </c>
      <c r="E920" s="192">
        <v>0</v>
      </c>
      <c r="F920" s="71" t="str">
        <f t="shared" si="169"/>
        <v>-</v>
      </c>
    </row>
    <row r="921" spans="1:6" ht="12.75" customHeight="1" x14ac:dyDescent="0.2">
      <c r="A921" s="70">
        <v>84472</v>
      </c>
      <c r="B921" s="65" t="s">
        <v>1770</v>
      </c>
      <c r="C921" s="278" t="s">
        <v>1771</v>
      </c>
      <c r="D921" s="327">
        <v>0</v>
      </c>
      <c r="E921" s="192">
        <v>0</v>
      </c>
      <c r="F921" s="71" t="str">
        <f t="shared" si="169"/>
        <v>-</v>
      </c>
    </row>
    <row r="922" spans="1:6" ht="12.75" customHeight="1" x14ac:dyDescent="0.2">
      <c r="A922" s="70">
        <v>84482</v>
      </c>
      <c r="B922" s="65" t="s">
        <v>1772</v>
      </c>
      <c r="C922" s="278" t="s">
        <v>1773</v>
      </c>
      <c r="D922" s="327">
        <v>0</v>
      </c>
      <c r="E922" s="192">
        <v>0</v>
      </c>
      <c r="F922" s="71" t="str">
        <f t="shared" si="169"/>
        <v>-</v>
      </c>
    </row>
    <row r="923" spans="1:6" ht="12.75" customHeight="1" x14ac:dyDescent="0.2">
      <c r="A923" s="70" t="s">
        <v>1774</v>
      </c>
      <c r="B923" s="65" t="s">
        <v>1775</v>
      </c>
      <c r="C923" s="278" t="s">
        <v>1774</v>
      </c>
      <c r="D923" s="327">
        <v>0</v>
      </c>
      <c r="E923" s="192">
        <v>0</v>
      </c>
      <c r="F923" s="71" t="str">
        <f t="shared" si="169"/>
        <v>-</v>
      </c>
    </row>
    <row r="924" spans="1:6" ht="24" x14ac:dyDescent="0.2">
      <c r="A924" s="70">
        <v>84532</v>
      </c>
      <c r="B924" s="65" t="s">
        <v>1776</v>
      </c>
      <c r="C924" s="278" t="s">
        <v>1777</v>
      </c>
      <c r="D924" s="327">
        <v>0</v>
      </c>
      <c r="E924" s="192">
        <v>0</v>
      </c>
      <c r="F924" s="71" t="str">
        <f t="shared" si="169"/>
        <v>-</v>
      </c>
    </row>
    <row r="925" spans="1:6" ht="12.75" customHeight="1" x14ac:dyDescent="0.2">
      <c r="A925" s="70">
        <v>84542</v>
      </c>
      <c r="B925" s="65" t="s">
        <v>1778</v>
      </c>
      <c r="C925" s="278" t="s">
        <v>1779</v>
      </c>
      <c r="D925" s="327">
        <v>0</v>
      </c>
      <c r="E925" s="192">
        <v>0</v>
      </c>
      <c r="F925" s="71" t="str">
        <f t="shared" si="169"/>
        <v>-</v>
      </c>
    </row>
    <row r="926" spans="1:6" ht="12.75" customHeight="1" x14ac:dyDescent="0.2">
      <c r="A926" s="70">
        <v>84552</v>
      </c>
      <c r="B926" s="65" t="s">
        <v>1780</v>
      </c>
      <c r="C926" s="278" t="s">
        <v>1781</v>
      </c>
      <c r="D926" s="327">
        <v>0</v>
      </c>
      <c r="E926" s="192">
        <v>0</v>
      </c>
      <c r="F926" s="71" t="str">
        <f t="shared" si="169"/>
        <v>-</v>
      </c>
    </row>
    <row r="927" spans="1:6" ht="12.75" customHeight="1" x14ac:dyDescent="0.2">
      <c r="A927" s="70">
        <v>84711</v>
      </c>
      <c r="B927" s="65" t="s">
        <v>1782</v>
      </c>
      <c r="C927" s="278" t="s">
        <v>1783</v>
      </c>
      <c r="D927" s="327">
        <v>0</v>
      </c>
      <c r="E927" s="192">
        <v>0</v>
      </c>
      <c r="F927" s="71" t="str">
        <f t="shared" si="169"/>
        <v>-</v>
      </c>
    </row>
    <row r="928" spans="1:6" ht="12.75" customHeight="1" x14ac:dyDescent="0.2">
      <c r="A928" s="70">
        <v>84712</v>
      </c>
      <c r="B928" s="65" t="s">
        <v>1784</v>
      </c>
      <c r="C928" s="278" t="s">
        <v>1785</v>
      </c>
      <c r="D928" s="327">
        <v>0</v>
      </c>
      <c r="E928" s="192">
        <v>0</v>
      </c>
      <c r="F928" s="71" t="str">
        <f t="shared" si="169"/>
        <v>-</v>
      </c>
    </row>
    <row r="929" spans="1:6" ht="12.75" customHeight="1" x14ac:dyDescent="0.2">
      <c r="A929" s="63">
        <v>84721</v>
      </c>
      <c r="B929" s="64" t="s">
        <v>1786</v>
      </c>
      <c r="C929" s="247" t="s">
        <v>1787</v>
      </c>
      <c r="D929" s="327">
        <v>0</v>
      </c>
      <c r="E929" s="194">
        <v>0</v>
      </c>
      <c r="F929" s="45" t="str">
        <f t="shared" si="169"/>
        <v>-</v>
      </c>
    </row>
    <row r="930" spans="1:6" ht="12.75" customHeight="1" x14ac:dyDescent="0.2">
      <c r="A930" s="63">
        <v>84722</v>
      </c>
      <c r="B930" s="64" t="s">
        <v>1788</v>
      </c>
      <c r="C930" s="247" t="s">
        <v>1789</v>
      </c>
      <c r="D930" s="327">
        <v>0</v>
      </c>
      <c r="E930" s="194">
        <v>0</v>
      </c>
      <c r="F930" s="45" t="str">
        <f t="shared" si="169"/>
        <v>-</v>
      </c>
    </row>
    <row r="931" spans="1:6" ht="12.75" customHeight="1" x14ac:dyDescent="0.2">
      <c r="A931" s="63">
        <v>84731</v>
      </c>
      <c r="B931" s="64" t="s">
        <v>1790</v>
      </c>
      <c r="C931" s="247" t="s">
        <v>1791</v>
      </c>
      <c r="D931" s="327">
        <v>0</v>
      </c>
      <c r="E931" s="194">
        <v>0</v>
      </c>
      <c r="F931" s="45" t="str">
        <f t="shared" si="169"/>
        <v>-</v>
      </c>
    </row>
    <row r="932" spans="1:6" ht="12.75" customHeight="1" x14ac:dyDescent="0.2">
      <c r="A932" s="63">
        <v>84732</v>
      </c>
      <c r="B932" s="64" t="s">
        <v>1792</v>
      </c>
      <c r="C932" s="247" t="s">
        <v>1793</v>
      </c>
      <c r="D932" s="327">
        <v>0</v>
      </c>
      <c r="E932" s="194">
        <v>0</v>
      </c>
      <c r="F932" s="45" t="str">
        <f t="shared" si="169"/>
        <v>-</v>
      </c>
    </row>
    <row r="933" spans="1:6" ht="12.75" customHeight="1" x14ac:dyDescent="0.2">
      <c r="A933" s="63">
        <v>84741</v>
      </c>
      <c r="B933" s="64" t="s">
        <v>1794</v>
      </c>
      <c r="C933" s="247" t="s">
        <v>1795</v>
      </c>
      <c r="D933" s="327">
        <v>0</v>
      </c>
      <c r="E933" s="194">
        <v>0</v>
      </c>
      <c r="F933" s="45" t="str">
        <f t="shared" si="169"/>
        <v>-</v>
      </c>
    </row>
    <row r="934" spans="1:6" ht="12.75" customHeight="1" x14ac:dyDescent="0.2">
      <c r="A934" s="63">
        <v>84742</v>
      </c>
      <c r="B934" s="64" t="s">
        <v>1796</v>
      </c>
      <c r="C934" s="247" t="s">
        <v>1797</v>
      </c>
      <c r="D934" s="327">
        <v>0</v>
      </c>
      <c r="E934" s="194">
        <v>0</v>
      </c>
      <c r="F934" s="45" t="str">
        <f t="shared" si="169"/>
        <v>-</v>
      </c>
    </row>
    <row r="935" spans="1:6" ht="12.75" customHeight="1" x14ac:dyDescent="0.2">
      <c r="A935" s="63">
        <v>84751</v>
      </c>
      <c r="B935" s="64" t="s">
        <v>1798</v>
      </c>
      <c r="C935" s="247" t="s">
        <v>1799</v>
      </c>
      <c r="D935" s="327">
        <v>0</v>
      </c>
      <c r="E935" s="194">
        <v>0</v>
      </c>
      <c r="F935" s="45" t="str">
        <f t="shared" si="169"/>
        <v>-</v>
      </c>
    </row>
    <row r="936" spans="1:6" ht="12.75" customHeight="1" x14ac:dyDescent="0.2">
      <c r="A936" s="63">
        <v>84752</v>
      </c>
      <c r="B936" s="64" t="s">
        <v>1800</v>
      </c>
      <c r="C936" s="247" t="s">
        <v>1801</v>
      </c>
      <c r="D936" s="327">
        <v>0</v>
      </c>
      <c r="E936" s="194">
        <v>0</v>
      </c>
      <c r="F936" s="45" t="str">
        <f t="shared" si="169"/>
        <v>-</v>
      </c>
    </row>
    <row r="937" spans="1:6" ht="24" x14ac:dyDescent="0.2">
      <c r="A937" s="70">
        <v>84761</v>
      </c>
      <c r="B937" s="182" t="s">
        <v>1802</v>
      </c>
      <c r="C937" s="278" t="s">
        <v>1803</v>
      </c>
      <c r="D937" s="327">
        <v>0</v>
      </c>
      <c r="E937" s="192">
        <v>0</v>
      </c>
      <c r="F937" s="71" t="str">
        <f t="shared" si="169"/>
        <v>-</v>
      </c>
    </row>
    <row r="938" spans="1:6" ht="24" x14ac:dyDescent="0.2">
      <c r="A938" s="70">
        <v>84762</v>
      </c>
      <c r="B938" s="182" t="s">
        <v>1804</v>
      </c>
      <c r="C938" s="278" t="s">
        <v>1805</v>
      </c>
      <c r="D938" s="327">
        <v>0</v>
      </c>
      <c r="E938" s="192">
        <v>0</v>
      </c>
      <c r="F938" s="71" t="str">
        <f t="shared" si="169"/>
        <v>-</v>
      </c>
    </row>
    <row r="939" spans="1:6" ht="12" x14ac:dyDescent="0.2">
      <c r="A939" s="70" t="s">
        <v>1806</v>
      </c>
      <c r="B939" s="65" t="s">
        <v>1807</v>
      </c>
      <c r="C939" s="278" t="s">
        <v>1806</v>
      </c>
      <c r="D939" s="327">
        <v>0</v>
      </c>
      <c r="E939" s="192">
        <v>0</v>
      </c>
      <c r="F939" s="71" t="str">
        <f t="shared" si="169"/>
        <v>-</v>
      </c>
    </row>
    <row r="940" spans="1:6" ht="12" x14ac:dyDescent="0.2">
      <c r="A940" s="70" t="s">
        <v>1808</v>
      </c>
      <c r="B940" s="65" t="s">
        <v>1809</v>
      </c>
      <c r="C940" s="278" t="s">
        <v>1808</v>
      </c>
      <c r="D940" s="327">
        <v>0</v>
      </c>
      <c r="E940" s="192">
        <v>0</v>
      </c>
      <c r="F940" s="71" t="str">
        <f t="shared" si="169"/>
        <v>-</v>
      </c>
    </row>
    <row r="941" spans="1:6" ht="12.75" customHeight="1" x14ac:dyDescent="0.2">
      <c r="A941" s="70">
        <v>85412</v>
      </c>
      <c r="B941" s="65" t="s">
        <v>1810</v>
      </c>
      <c r="C941" s="278" t="s">
        <v>1811</v>
      </c>
      <c r="D941" s="327">
        <v>0</v>
      </c>
      <c r="E941" s="192">
        <v>0</v>
      </c>
      <c r="F941" s="71" t="str">
        <f t="shared" si="169"/>
        <v>-</v>
      </c>
    </row>
    <row r="942" spans="1:6" ht="24" x14ac:dyDescent="0.2">
      <c r="A942" s="70">
        <v>51212</v>
      </c>
      <c r="B942" s="182" t="s">
        <v>1812</v>
      </c>
      <c r="C942" s="278" t="s">
        <v>1813</v>
      </c>
      <c r="D942" s="327">
        <v>0</v>
      </c>
      <c r="E942" s="192">
        <v>0</v>
      </c>
      <c r="F942" s="71" t="str">
        <f t="shared" si="169"/>
        <v>-</v>
      </c>
    </row>
    <row r="943" spans="1:6" ht="12.75" customHeight="1" x14ac:dyDescent="0.2">
      <c r="A943" s="63">
        <v>51322</v>
      </c>
      <c r="B943" s="65" t="s">
        <v>1814</v>
      </c>
      <c r="C943" s="247" t="s">
        <v>1815</v>
      </c>
      <c r="D943" s="327">
        <v>0</v>
      </c>
      <c r="E943" s="194">
        <v>0</v>
      </c>
      <c r="F943" s="45" t="str">
        <f t="shared" si="169"/>
        <v>-</v>
      </c>
    </row>
    <row r="944" spans="1:6" ht="12.75" customHeight="1" x14ac:dyDescent="0.2">
      <c r="A944" s="63">
        <v>51332</v>
      </c>
      <c r="B944" s="64" t="s">
        <v>1816</v>
      </c>
      <c r="C944" s="247" t="s">
        <v>1817</v>
      </c>
      <c r="D944" s="327">
        <v>0</v>
      </c>
      <c r="E944" s="194">
        <v>0</v>
      </c>
      <c r="F944" s="45" t="str">
        <f t="shared" si="169"/>
        <v>-</v>
      </c>
    </row>
    <row r="945" spans="1:6" ht="24" x14ac:dyDescent="0.2">
      <c r="A945" s="63">
        <v>51342</v>
      </c>
      <c r="B945" s="64" t="s">
        <v>1818</v>
      </c>
      <c r="C945" s="247" t="s">
        <v>1819</v>
      </c>
      <c r="D945" s="327">
        <v>0</v>
      </c>
      <c r="E945" s="194">
        <v>0</v>
      </c>
      <c r="F945" s="45" t="str">
        <f t="shared" si="169"/>
        <v>-</v>
      </c>
    </row>
    <row r="946" spans="1:6" ht="12.75" customHeight="1" x14ac:dyDescent="0.2">
      <c r="A946" s="63">
        <v>51411</v>
      </c>
      <c r="B946" s="64" t="s">
        <v>1820</v>
      </c>
      <c r="C946" s="247" t="s">
        <v>1821</v>
      </c>
      <c r="D946" s="327">
        <v>0</v>
      </c>
      <c r="E946" s="194">
        <v>0</v>
      </c>
      <c r="F946" s="45" t="str">
        <f t="shared" si="169"/>
        <v>-</v>
      </c>
    </row>
    <row r="947" spans="1:6" ht="12.75" customHeight="1" x14ac:dyDescent="0.2">
      <c r="A947" s="63">
        <v>51412</v>
      </c>
      <c r="B947" s="64" t="s">
        <v>1822</v>
      </c>
      <c r="C947" s="247" t="s">
        <v>1823</v>
      </c>
      <c r="D947" s="327">
        <v>0</v>
      </c>
      <c r="E947" s="194">
        <v>0</v>
      </c>
      <c r="F947" s="45" t="str">
        <f t="shared" si="169"/>
        <v>-</v>
      </c>
    </row>
    <row r="948" spans="1:6" ht="24" x14ac:dyDescent="0.2">
      <c r="A948" s="63">
        <v>51532</v>
      </c>
      <c r="B948" s="64" t="s">
        <v>1824</v>
      </c>
      <c r="C948" s="247" t="s">
        <v>1825</v>
      </c>
      <c r="D948" s="327">
        <v>0</v>
      </c>
      <c r="E948" s="194">
        <v>0</v>
      </c>
      <c r="F948" s="45" t="str">
        <f t="shared" si="169"/>
        <v>-</v>
      </c>
    </row>
    <row r="949" spans="1:6" ht="24" x14ac:dyDescent="0.2">
      <c r="A949" s="63">
        <v>51542</v>
      </c>
      <c r="B949" s="64" t="s">
        <v>1826</v>
      </c>
      <c r="C949" s="247" t="s">
        <v>1827</v>
      </c>
      <c r="D949" s="327">
        <v>0</v>
      </c>
      <c r="E949" s="194">
        <v>0</v>
      </c>
      <c r="F949" s="45" t="str">
        <f t="shared" si="169"/>
        <v>-</v>
      </c>
    </row>
    <row r="950" spans="1:6" ht="24" x14ac:dyDescent="0.2">
      <c r="A950" s="63">
        <v>51552</v>
      </c>
      <c r="B950" s="183" t="s">
        <v>1828</v>
      </c>
      <c r="C950" s="247" t="s">
        <v>1829</v>
      </c>
      <c r="D950" s="327">
        <v>0</v>
      </c>
      <c r="E950" s="194">
        <v>0</v>
      </c>
      <c r="F950" s="45" t="str">
        <f t="shared" si="169"/>
        <v>-</v>
      </c>
    </row>
    <row r="951" spans="1:6" ht="24" x14ac:dyDescent="0.2">
      <c r="A951" s="63">
        <v>51631</v>
      </c>
      <c r="B951" s="64" t="s">
        <v>1830</v>
      </c>
      <c r="C951" s="247" t="s">
        <v>1831</v>
      </c>
      <c r="D951" s="327">
        <v>0</v>
      </c>
      <c r="E951" s="194">
        <v>0</v>
      </c>
      <c r="F951" s="45" t="str">
        <f t="shared" si="169"/>
        <v>-</v>
      </c>
    </row>
    <row r="952" spans="1:6" ht="24" x14ac:dyDescent="0.2">
      <c r="A952" s="63">
        <v>51632</v>
      </c>
      <c r="B952" s="64" t="s">
        <v>1832</v>
      </c>
      <c r="C952" s="247" t="s">
        <v>1833</v>
      </c>
      <c r="D952" s="327">
        <v>3228293.91</v>
      </c>
      <c r="E952" s="194">
        <v>2911328.08</v>
      </c>
      <c r="F952" s="45">
        <f t="shared" si="169"/>
        <v>90.181630333651995</v>
      </c>
    </row>
    <row r="953" spans="1:6" ht="12.75" customHeight="1" x14ac:dyDescent="0.2">
      <c r="A953" s="63">
        <v>51641</v>
      </c>
      <c r="B953" s="64" t="s">
        <v>1834</v>
      </c>
      <c r="C953" s="247" t="s">
        <v>1835</v>
      </c>
      <c r="D953" s="327">
        <v>0</v>
      </c>
      <c r="E953" s="194">
        <v>0</v>
      </c>
      <c r="F953" s="45" t="str">
        <f t="shared" si="169"/>
        <v>-</v>
      </c>
    </row>
    <row r="954" spans="1:6" ht="12.75" customHeight="1" x14ac:dyDescent="0.2">
      <c r="A954" s="63">
        <v>51642</v>
      </c>
      <c r="B954" s="64" t="s">
        <v>1836</v>
      </c>
      <c r="C954" s="247" t="s">
        <v>1837</v>
      </c>
      <c r="D954" s="327">
        <v>0</v>
      </c>
      <c r="E954" s="194">
        <v>0</v>
      </c>
      <c r="F954" s="45" t="str">
        <f t="shared" si="169"/>
        <v>-</v>
      </c>
    </row>
    <row r="955" spans="1:6" ht="12.75" customHeight="1" x14ac:dyDescent="0.2">
      <c r="A955" s="63">
        <v>51711</v>
      </c>
      <c r="B955" s="64" t="s">
        <v>1838</v>
      </c>
      <c r="C955" s="247" t="s">
        <v>1839</v>
      </c>
      <c r="D955" s="327">
        <v>0</v>
      </c>
      <c r="E955" s="194">
        <v>0</v>
      </c>
      <c r="F955" s="45" t="str">
        <f t="shared" si="169"/>
        <v>-</v>
      </c>
    </row>
    <row r="956" spans="1:6" ht="12.75" customHeight="1" x14ac:dyDescent="0.2">
      <c r="A956" s="63">
        <v>51712</v>
      </c>
      <c r="B956" s="64" t="s">
        <v>1840</v>
      </c>
      <c r="C956" s="247" t="s">
        <v>1841</v>
      </c>
      <c r="D956" s="327">
        <v>0</v>
      </c>
      <c r="E956" s="194">
        <v>0</v>
      </c>
      <c r="F956" s="45" t="str">
        <f t="shared" si="169"/>
        <v>-</v>
      </c>
    </row>
    <row r="957" spans="1:6" ht="12.75" customHeight="1" x14ac:dyDescent="0.2">
      <c r="A957" s="63">
        <v>51721</v>
      </c>
      <c r="B957" s="64" t="s">
        <v>1842</v>
      </c>
      <c r="C957" s="247" t="s">
        <v>1843</v>
      </c>
      <c r="D957" s="327">
        <v>0</v>
      </c>
      <c r="E957" s="194">
        <v>0</v>
      </c>
      <c r="F957" s="45" t="str">
        <f t="shared" si="169"/>
        <v>-</v>
      </c>
    </row>
    <row r="958" spans="1:6" ht="12.75" customHeight="1" x14ac:dyDescent="0.2">
      <c r="A958" s="63">
        <v>51722</v>
      </c>
      <c r="B958" s="64" t="s">
        <v>1844</v>
      </c>
      <c r="C958" s="247" t="s">
        <v>1845</v>
      </c>
      <c r="D958" s="327">
        <v>0</v>
      </c>
      <c r="E958" s="194">
        <v>0</v>
      </c>
      <c r="F958" s="45" t="str">
        <f t="shared" si="169"/>
        <v>-</v>
      </c>
    </row>
    <row r="959" spans="1:6" ht="12.75" customHeight="1" x14ac:dyDescent="0.2">
      <c r="A959" s="63">
        <v>51731</v>
      </c>
      <c r="B959" s="64" t="s">
        <v>1846</v>
      </c>
      <c r="C959" s="247" t="s">
        <v>1847</v>
      </c>
      <c r="D959" s="327">
        <v>0</v>
      </c>
      <c r="E959" s="194">
        <v>0</v>
      </c>
      <c r="F959" s="45" t="str">
        <f t="shared" si="169"/>
        <v>-</v>
      </c>
    </row>
    <row r="960" spans="1:6" ht="12.75" customHeight="1" x14ac:dyDescent="0.2">
      <c r="A960" s="63">
        <v>51732</v>
      </c>
      <c r="B960" s="64" t="s">
        <v>1848</v>
      </c>
      <c r="C960" s="247" t="s">
        <v>1849</v>
      </c>
      <c r="D960" s="327">
        <v>0</v>
      </c>
      <c r="E960" s="194">
        <v>0</v>
      </c>
      <c r="F960" s="45" t="str">
        <f t="shared" si="169"/>
        <v>-</v>
      </c>
    </row>
    <row r="961" spans="1:6" ht="12.75" customHeight="1" x14ac:dyDescent="0.2">
      <c r="A961" s="63">
        <v>51741</v>
      </c>
      <c r="B961" s="64" t="s">
        <v>1850</v>
      </c>
      <c r="C961" s="247" t="s">
        <v>1851</v>
      </c>
      <c r="D961" s="327">
        <v>0</v>
      </c>
      <c r="E961" s="194">
        <v>0</v>
      </c>
      <c r="F961" s="45" t="str">
        <f t="shared" si="169"/>
        <v>-</v>
      </c>
    </row>
    <row r="962" spans="1:6" ht="12.75" customHeight="1" x14ac:dyDescent="0.2">
      <c r="A962" s="63">
        <v>51742</v>
      </c>
      <c r="B962" s="64" t="s">
        <v>1852</v>
      </c>
      <c r="C962" s="247" t="s">
        <v>1853</v>
      </c>
      <c r="D962" s="327">
        <v>0</v>
      </c>
      <c r="E962" s="194">
        <v>0</v>
      </c>
      <c r="F962" s="45" t="str">
        <f t="shared" si="169"/>
        <v>-</v>
      </c>
    </row>
    <row r="963" spans="1:6" ht="12.75" customHeight="1" x14ac:dyDescent="0.2">
      <c r="A963" s="63">
        <v>51751</v>
      </c>
      <c r="B963" s="64" t="s">
        <v>1854</v>
      </c>
      <c r="C963" s="247" t="s">
        <v>1855</v>
      </c>
      <c r="D963" s="327">
        <v>0</v>
      </c>
      <c r="E963" s="194">
        <v>0</v>
      </c>
      <c r="F963" s="45" t="str">
        <f t="shared" si="169"/>
        <v>-</v>
      </c>
    </row>
    <row r="964" spans="1:6" ht="12.75" customHeight="1" x14ac:dyDescent="0.2">
      <c r="A964" s="63">
        <v>51752</v>
      </c>
      <c r="B964" s="64" t="s">
        <v>1856</v>
      </c>
      <c r="C964" s="247" t="s">
        <v>1857</v>
      </c>
      <c r="D964" s="327">
        <v>0</v>
      </c>
      <c r="E964" s="194">
        <v>0</v>
      </c>
      <c r="F964" s="45" t="str">
        <f t="shared" si="169"/>
        <v>-</v>
      </c>
    </row>
    <row r="965" spans="1:6" ht="24" x14ac:dyDescent="0.2">
      <c r="A965" s="63">
        <v>51761</v>
      </c>
      <c r="B965" s="65" t="s">
        <v>1858</v>
      </c>
      <c r="C965" s="247" t="s">
        <v>1859</v>
      </c>
      <c r="D965" s="327">
        <v>0</v>
      </c>
      <c r="E965" s="194">
        <v>0</v>
      </c>
      <c r="F965" s="45" t="str">
        <f t="shared" si="169"/>
        <v>-</v>
      </c>
    </row>
    <row r="966" spans="1:6" ht="24" x14ac:dyDescent="0.2">
      <c r="A966" s="70">
        <v>51762</v>
      </c>
      <c r="B966" s="65" t="s">
        <v>1860</v>
      </c>
      <c r="C966" s="278" t="s">
        <v>1861</v>
      </c>
      <c r="D966" s="327">
        <v>0</v>
      </c>
      <c r="E966" s="192">
        <v>0</v>
      </c>
      <c r="F966" s="71" t="str">
        <f t="shared" si="169"/>
        <v>-</v>
      </c>
    </row>
    <row r="967" spans="1:6" ht="12" x14ac:dyDescent="0.2">
      <c r="A967" s="70">
        <v>51771</v>
      </c>
      <c r="B967" s="65" t="s">
        <v>1862</v>
      </c>
      <c r="C967" s="278" t="s">
        <v>1863</v>
      </c>
      <c r="D967" s="327">
        <v>0</v>
      </c>
      <c r="E967" s="192">
        <v>0</v>
      </c>
      <c r="F967" s="71" t="str">
        <f t="shared" si="169"/>
        <v>-</v>
      </c>
    </row>
    <row r="968" spans="1:6" ht="12" x14ac:dyDescent="0.2">
      <c r="A968" s="70">
        <v>51772</v>
      </c>
      <c r="B968" s="65" t="s">
        <v>1864</v>
      </c>
      <c r="C968" s="278" t="s">
        <v>1865</v>
      </c>
      <c r="D968" s="327">
        <v>0</v>
      </c>
      <c r="E968" s="192">
        <v>0</v>
      </c>
      <c r="F968" s="71" t="str">
        <f t="shared" si="169"/>
        <v>-</v>
      </c>
    </row>
    <row r="969" spans="1:6" ht="24" x14ac:dyDescent="0.2">
      <c r="A969" s="70">
        <v>54132</v>
      </c>
      <c r="B969" s="65" t="s">
        <v>1866</v>
      </c>
      <c r="C969" s="278" t="s">
        <v>1867</v>
      </c>
      <c r="D969" s="327">
        <v>0</v>
      </c>
      <c r="E969" s="192">
        <v>0</v>
      </c>
      <c r="F969" s="71" t="str">
        <f t="shared" si="169"/>
        <v>-</v>
      </c>
    </row>
    <row r="970" spans="1:6" ht="24" x14ac:dyDescent="0.2">
      <c r="A970" s="63">
        <v>54142</v>
      </c>
      <c r="B970" s="65" t="s">
        <v>1868</v>
      </c>
      <c r="C970" s="247" t="s">
        <v>1869</v>
      </c>
      <c r="D970" s="327">
        <v>0</v>
      </c>
      <c r="E970" s="194">
        <v>0</v>
      </c>
      <c r="F970" s="45" t="str">
        <f t="shared" si="169"/>
        <v>-</v>
      </c>
    </row>
    <row r="971" spans="1:6" ht="12.75" customHeight="1" x14ac:dyDescent="0.2">
      <c r="A971" s="63">
        <v>54152</v>
      </c>
      <c r="B971" s="65" t="s">
        <v>1870</v>
      </c>
      <c r="C971" s="247" t="s">
        <v>1871</v>
      </c>
      <c r="D971" s="327">
        <v>0</v>
      </c>
      <c r="E971" s="194">
        <v>0</v>
      </c>
      <c r="F971" s="45" t="str">
        <f t="shared" si="169"/>
        <v>-</v>
      </c>
    </row>
    <row r="972" spans="1:6" ht="24" x14ac:dyDescent="0.2">
      <c r="A972" s="63">
        <v>54162</v>
      </c>
      <c r="B972" s="65" t="s">
        <v>1872</v>
      </c>
      <c r="C972" s="247" t="s">
        <v>1873</v>
      </c>
      <c r="D972" s="327">
        <v>0</v>
      </c>
      <c r="E972" s="194">
        <v>0</v>
      </c>
      <c r="F972" s="45" t="str">
        <f t="shared" si="169"/>
        <v>-</v>
      </c>
    </row>
    <row r="973" spans="1:6" ht="24" x14ac:dyDescent="0.2">
      <c r="A973" s="63">
        <v>54221</v>
      </c>
      <c r="B973" s="182" t="s">
        <v>1874</v>
      </c>
      <c r="C973" s="247" t="s">
        <v>1875</v>
      </c>
      <c r="D973" s="327">
        <v>0</v>
      </c>
      <c r="E973" s="194">
        <v>0</v>
      </c>
      <c r="F973" s="45" t="str">
        <f t="shared" si="169"/>
        <v>-</v>
      </c>
    </row>
    <row r="974" spans="1:6" ht="24" x14ac:dyDescent="0.2">
      <c r="A974" s="70">
        <v>54222</v>
      </c>
      <c r="B974" s="182" t="s">
        <v>1876</v>
      </c>
      <c r="C974" s="278" t="s">
        <v>1877</v>
      </c>
      <c r="D974" s="327">
        <v>221204.63</v>
      </c>
      <c r="E974" s="192">
        <v>241942.56</v>
      </c>
      <c r="F974" s="71">
        <f t="shared" si="169"/>
        <v>109.37499816346521</v>
      </c>
    </row>
    <row r="975" spans="1:6" ht="24" x14ac:dyDescent="0.2">
      <c r="A975" s="70" t="s">
        <v>1878</v>
      </c>
      <c r="B975" s="65" t="s">
        <v>1879</v>
      </c>
      <c r="C975" s="278" t="s">
        <v>1878</v>
      </c>
      <c r="D975" s="327">
        <v>0</v>
      </c>
      <c r="E975" s="192">
        <v>0</v>
      </c>
      <c r="F975" s="71" t="str">
        <f t="shared" si="169"/>
        <v>-</v>
      </c>
    </row>
    <row r="976" spans="1:6" ht="24" x14ac:dyDescent="0.2">
      <c r="A976" s="70">
        <v>54232</v>
      </c>
      <c r="B976" s="182" t="s">
        <v>1880</v>
      </c>
      <c r="C976" s="278" t="s">
        <v>1881</v>
      </c>
      <c r="D976" s="327">
        <v>0</v>
      </c>
      <c r="E976" s="192">
        <v>0</v>
      </c>
      <c r="F976" s="71" t="str">
        <f t="shared" si="169"/>
        <v>-</v>
      </c>
    </row>
    <row r="977" spans="1:6" ht="24" x14ac:dyDescent="0.2">
      <c r="A977" s="70">
        <v>54242</v>
      </c>
      <c r="B977" s="65" t="s">
        <v>1882</v>
      </c>
      <c r="C977" s="278" t="s">
        <v>1883</v>
      </c>
      <c r="D977" s="327">
        <v>0</v>
      </c>
      <c r="E977" s="192">
        <v>0</v>
      </c>
      <c r="F977" s="71" t="str">
        <f t="shared" si="169"/>
        <v>-</v>
      </c>
    </row>
    <row r="978" spans="1:6" ht="24" x14ac:dyDescent="0.2">
      <c r="A978" s="70" t="s">
        <v>1884</v>
      </c>
      <c r="B978" s="65" t="s">
        <v>1885</v>
      </c>
      <c r="C978" s="278" t="s">
        <v>1884</v>
      </c>
      <c r="D978" s="327">
        <v>0</v>
      </c>
      <c r="E978" s="192">
        <v>0</v>
      </c>
      <c r="F978" s="71" t="str">
        <f t="shared" si="169"/>
        <v>-</v>
      </c>
    </row>
    <row r="979" spans="1:6" ht="24" x14ac:dyDescent="0.2">
      <c r="A979" s="70">
        <v>54312</v>
      </c>
      <c r="B979" s="182" t="s">
        <v>1886</v>
      </c>
      <c r="C979" s="278" t="s">
        <v>1887</v>
      </c>
      <c r="D979" s="327">
        <v>0</v>
      </c>
      <c r="E979" s="192">
        <v>0</v>
      </c>
      <c r="F979" s="71" t="str">
        <f t="shared" si="169"/>
        <v>-</v>
      </c>
    </row>
    <row r="980" spans="1:6" ht="24" x14ac:dyDescent="0.2">
      <c r="A980" s="70">
        <v>54431</v>
      </c>
      <c r="B980" s="65" t="s">
        <v>1888</v>
      </c>
      <c r="C980" s="278" t="s">
        <v>1889</v>
      </c>
      <c r="D980" s="327">
        <v>0</v>
      </c>
      <c r="E980" s="192">
        <v>0</v>
      </c>
      <c r="F980" s="71" t="str">
        <f t="shared" si="169"/>
        <v>-</v>
      </c>
    </row>
    <row r="981" spans="1:6" ht="24" x14ac:dyDescent="0.2">
      <c r="A981" s="70">
        <v>54432</v>
      </c>
      <c r="B981" s="65" t="s">
        <v>1890</v>
      </c>
      <c r="C981" s="278" t="s">
        <v>1891</v>
      </c>
      <c r="D981" s="327">
        <v>997802.4</v>
      </c>
      <c r="E981" s="192">
        <v>997664.51</v>
      </c>
      <c r="F981" s="71">
        <f t="shared" si="169"/>
        <v>99.986180630553704</v>
      </c>
    </row>
    <row r="982" spans="1:6" ht="24" x14ac:dyDescent="0.2">
      <c r="A982" s="70" t="s">
        <v>1892</v>
      </c>
      <c r="B982" s="65" t="s">
        <v>1893</v>
      </c>
      <c r="C982" s="278" t="s">
        <v>1892</v>
      </c>
      <c r="D982" s="327">
        <v>0</v>
      </c>
      <c r="E982" s="192">
        <v>1715.82</v>
      </c>
      <c r="F982" s="71" t="str">
        <f t="shared" si="169"/>
        <v>-</v>
      </c>
    </row>
    <row r="983" spans="1:6" ht="24" x14ac:dyDescent="0.2">
      <c r="A983" s="70">
        <v>54442</v>
      </c>
      <c r="B983" s="65" t="s">
        <v>1894</v>
      </c>
      <c r="C983" s="278" t="s">
        <v>1895</v>
      </c>
      <c r="D983" s="327">
        <v>0</v>
      </c>
      <c r="E983" s="192">
        <v>0</v>
      </c>
      <c r="F983" s="71" t="str">
        <f t="shared" si="169"/>
        <v>-</v>
      </c>
    </row>
    <row r="984" spans="1:6" ht="24" x14ac:dyDescent="0.2">
      <c r="A984" s="70">
        <v>54452</v>
      </c>
      <c r="B984" s="65" t="s">
        <v>1896</v>
      </c>
      <c r="C984" s="278" t="s">
        <v>1897</v>
      </c>
      <c r="D984" s="327">
        <v>0</v>
      </c>
      <c r="E984" s="192">
        <v>0</v>
      </c>
      <c r="F984" s="71" t="str">
        <f t="shared" si="169"/>
        <v>-</v>
      </c>
    </row>
    <row r="985" spans="1:6" ht="24" x14ac:dyDescent="0.2">
      <c r="A985" s="70" t="s">
        <v>1898</v>
      </c>
      <c r="B985" s="65" t="s">
        <v>1899</v>
      </c>
      <c r="C985" s="278" t="s">
        <v>1898</v>
      </c>
      <c r="D985" s="327">
        <v>0</v>
      </c>
      <c r="E985" s="192">
        <v>0</v>
      </c>
      <c r="F985" s="71" t="str">
        <f t="shared" si="169"/>
        <v>-</v>
      </c>
    </row>
    <row r="986" spans="1:6" ht="24" x14ac:dyDescent="0.2">
      <c r="A986" s="70">
        <v>54461</v>
      </c>
      <c r="B986" s="65" t="s">
        <v>1900</v>
      </c>
      <c r="C986" s="278" t="s">
        <v>1901</v>
      </c>
      <c r="D986" s="327">
        <v>0</v>
      </c>
      <c r="E986" s="192">
        <v>0</v>
      </c>
      <c r="F986" s="71" t="str">
        <f t="shared" si="169"/>
        <v>-</v>
      </c>
    </row>
    <row r="987" spans="1:6" ht="24" x14ac:dyDescent="0.2">
      <c r="A987" s="70">
        <v>54462</v>
      </c>
      <c r="B987" s="65" t="s">
        <v>1902</v>
      </c>
      <c r="C987" s="278" t="s">
        <v>1903</v>
      </c>
      <c r="D987" s="327">
        <v>0</v>
      </c>
      <c r="E987" s="192">
        <v>0</v>
      </c>
      <c r="F987" s="71" t="str">
        <f t="shared" si="169"/>
        <v>-</v>
      </c>
    </row>
    <row r="988" spans="1:6" ht="12" x14ac:dyDescent="0.2">
      <c r="A988" s="70" t="s">
        <v>1904</v>
      </c>
      <c r="B988" s="65" t="s">
        <v>1905</v>
      </c>
      <c r="C988" s="278" t="s">
        <v>1904</v>
      </c>
      <c r="D988" s="327">
        <v>0</v>
      </c>
      <c r="E988" s="192">
        <v>0</v>
      </c>
      <c r="F988" s="71" t="str">
        <f t="shared" si="169"/>
        <v>-</v>
      </c>
    </row>
    <row r="989" spans="1:6" ht="24" x14ac:dyDescent="0.2">
      <c r="A989" s="70">
        <v>54472</v>
      </c>
      <c r="B989" s="182" t="s">
        <v>1906</v>
      </c>
      <c r="C989" s="278" t="s">
        <v>1907</v>
      </c>
      <c r="D989" s="327">
        <v>0</v>
      </c>
      <c r="E989" s="192">
        <v>0</v>
      </c>
      <c r="F989" s="71" t="str">
        <f t="shared" si="169"/>
        <v>-</v>
      </c>
    </row>
    <row r="990" spans="1:6" ht="24" x14ac:dyDescent="0.2">
      <c r="A990" s="70">
        <v>54482</v>
      </c>
      <c r="B990" s="182" t="s">
        <v>1908</v>
      </c>
      <c r="C990" s="278" t="s">
        <v>1909</v>
      </c>
      <c r="D990" s="327">
        <v>0</v>
      </c>
      <c r="E990" s="192">
        <v>0</v>
      </c>
      <c r="F990" s="71" t="str">
        <f t="shared" si="169"/>
        <v>-</v>
      </c>
    </row>
    <row r="991" spans="1:6" ht="24" x14ac:dyDescent="0.2">
      <c r="A991" s="70" t="s">
        <v>1910</v>
      </c>
      <c r="B991" s="182" t="s">
        <v>1911</v>
      </c>
      <c r="C991" s="278" t="s">
        <v>1910</v>
      </c>
      <c r="D991" s="327">
        <v>0</v>
      </c>
      <c r="E991" s="192">
        <v>0</v>
      </c>
      <c r="F991" s="71" t="str">
        <f t="shared" si="169"/>
        <v>-</v>
      </c>
    </row>
    <row r="992" spans="1:6" ht="24" x14ac:dyDescent="0.2">
      <c r="A992" s="70">
        <v>54532</v>
      </c>
      <c r="B992" s="65" t="s">
        <v>1912</v>
      </c>
      <c r="C992" s="278" t="s">
        <v>1913</v>
      </c>
      <c r="D992" s="327">
        <v>0</v>
      </c>
      <c r="E992" s="192">
        <v>0</v>
      </c>
      <c r="F992" s="71" t="str">
        <f t="shared" si="169"/>
        <v>-</v>
      </c>
    </row>
    <row r="993" spans="1:6" ht="12.75" customHeight="1" x14ac:dyDescent="0.2">
      <c r="A993" s="70">
        <v>54542</v>
      </c>
      <c r="B993" s="65" t="s">
        <v>1914</v>
      </c>
      <c r="C993" s="278" t="s">
        <v>1915</v>
      </c>
      <c r="D993" s="327">
        <v>0</v>
      </c>
      <c r="E993" s="192">
        <v>0</v>
      </c>
      <c r="F993" s="71" t="str">
        <f t="shared" si="169"/>
        <v>-</v>
      </c>
    </row>
    <row r="994" spans="1:6" ht="24" x14ac:dyDescent="0.2">
      <c r="A994" s="70">
        <v>54552</v>
      </c>
      <c r="B994" s="65" t="s">
        <v>1916</v>
      </c>
      <c r="C994" s="278" t="s">
        <v>1917</v>
      </c>
      <c r="D994" s="327">
        <v>0</v>
      </c>
      <c r="E994" s="192">
        <v>0</v>
      </c>
      <c r="F994" s="71" t="str">
        <f t="shared" si="169"/>
        <v>-</v>
      </c>
    </row>
    <row r="995" spans="1:6" ht="12.75" customHeight="1" x14ac:dyDescent="0.2">
      <c r="A995" s="70">
        <v>54711</v>
      </c>
      <c r="B995" s="65" t="s">
        <v>1918</v>
      </c>
      <c r="C995" s="278" t="s">
        <v>1919</v>
      </c>
      <c r="D995" s="327">
        <v>0</v>
      </c>
      <c r="E995" s="192">
        <v>0</v>
      </c>
      <c r="F995" s="71" t="str">
        <f t="shared" si="169"/>
        <v>-</v>
      </c>
    </row>
    <row r="996" spans="1:6" ht="12.75" customHeight="1" x14ac:dyDescent="0.2">
      <c r="A996" s="70">
        <v>54712</v>
      </c>
      <c r="B996" s="65" t="s">
        <v>1920</v>
      </c>
      <c r="C996" s="278" t="s">
        <v>1921</v>
      </c>
      <c r="D996" s="327">
        <v>528255.86</v>
      </c>
      <c r="E996" s="192">
        <v>508347.44</v>
      </c>
      <c r="F996" s="71">
        <f t="shared" si="169"/>
        <v>96.231292162097361</v>
      </c>
    </row>
    <row r="997" spans="1:6" ht="12.75" customHeight="1" x14ac:dyDescent="0.2">
      <c r="A997" s="70">
        <v>54721</v>
      </c>
      <c r="B997" s="65" t="s">
        <v>1922</v>
      </c>
      <c r="C997" s="278" t="s">
        <v>1923</v>
      </c>
      <c r="D997" s="327">
        <v>0</v>
      </c>
      <c r="E997" s="192">
        <v>0</v>
      </c>
      <c r="F997" s="71" t="str">
        <f t="shared" si="169"/>
        <v>-</v>
      </c>
    </row>
    <row r="998" spans="1:6" ht="12.75" customHeight="1" x14ac:dyDescent="0.2">
      <c r="A998" s="70">
        <v>54722</v>
      </c>
      <c r="B998" s="65" t="s">
        <v>1924</v>
      </c>
      <c r="C998" s="278" t="s">
        <v>1925</v>
      </c>
      <c r="D998" s="327">
        <v>0</v>
      </c>
      <c r="E998" s="192">
        <v>0</v>
      </c>
      <c r="F998" s="71" t="str">
        <f t="shared" si="169"/>
        <v>-</v>
      </c>
    </row>
    <row r="999" spans="1:6" ht="12.75" customHeight="1" x14ac:dyDescent="0.2">
      <c r="A999" s="70">
        <v>54731</v>
      </c>
      <c r="B999" s="65" t="s">
        <v>1926</v>
      </c>
      <c r="C999" s="278" t="s">
        <v>1927</v>
      </c>
      <c r="D999" s="327">
        <v>0</v>
      </c>
      <c r="E999" s="192">
        <v>0</v>
      </c>
      <c r="F999" s="71" t="str">
        <f t="shared" si="169"/>
        <v>-</v>
      </c>
    </row>
    <row r="1000" spans="1:6" ht="12.75" customHeight="1" x14ac:dyDescent="0.2">
      <c r="A1000" s="70">
        <v>54732</v>
      </c>
      <c r="B1000" s="65" t="s">
        <v>1928</v>
      </c>
      <c r="C1000" s="278" t="s">
        <v>1929</v>
      </c>
      <c r="D1000" s="327">
        <v>0</v>
      </c>
      <c r="E1000" s="192">
        <v>0</v>
      </c>
      <c r="F1000" s="71" t="str">
        <f t="shared" si="169"/>
        <v>-</v>
      </c>
    </row>
    <row r="1001" spans="1:6" ht="12.75" customHeight="1" x14ac:dyDescent="0.2">
      <c r="A1001" s="70">
        <v>54741</v>
      </c>
      <c r="B1001" s="65" t="s">
        <v>1930</v>
      </c>
      <c r="C1001" s="278" t="s">
        <v>1931</v>
      </c>
      <c r="D1001" s="327">
        <v>0</v>
      </c>
      <c r="E1001" s="192">
        <v>0</v>
      </c>
      <c r="F1001" s="71" t="str">
        <f t="shared" si="169"/>
        <v>-</v>
      </c>
    </row>
    <row r="1002" spans="1:6" ht="12.75" customHeight="1" x14ac:dyDescent="0.2">
      <c r="A1002" s="70">
        <v>54742</v>
      </c>
      <c r="B1002" s="65" t="s">
        <v>1932</v>
      </c>
      <c r="C1002" s="278" t="s">
        <v>1933</v>
      </c>
      <c r="D1002" s="327">
        <v>0</v>
      </c>
      <c r="E1002" s="192">
        <v>0</v>
      </c>
      <c r="F1002" s="71" t="str">
        <f t="shared" si="169"/>
        <v>-</v>
      </c>
    </row>
    <row r="1003" spans="1:6" ht="24" x14ac:dyDescent="0.2">
      <c r="A1003" s="70">
        <v>54751</v>
      </c>
      <c r="B1003" s="65" t="s">
        <v>1934</v>
      </c>
      <c r="C1003" s="278" t="s">
        <v>1935</v>
      </c>
      <c r="D1003" s="327">
        <v>0</v>
      </c>
      <c r="E1003" s="192">
        <v>0</v>
      </c>
      <c r="F1003" s="71" t="str">
        <f t="shared" si="169"/>
        <v>-</v>
      </c>
    </row>
    <row r="1004" spans="1:6" ht="24" x14ac:dyDescent="0.2">
      <c r="A1004" s="70">
        <v>54752</v>
      </c>
      <c r="B1004" s="65" t="s">
        <v>1936</v>
      </c>
      <c r="C1004" s="278" t="s">
        <v>1937</v>
      </c>
      <c r="D1004" s="327">
        <v>0</v>
      </c>
      <c r="E1004" s="192">
        <v>0</v>
      </c>
      <c r="F1004" s="71" t="str">
        <f t="shared" si="169"/>
        <v>-</v>
      </c>
    </row>
    <row r="1005" spans="1:6" ht="24" x14ac:dyDescent="0.2">
      <c r="A1005" s="70">
        <v>54761</v>
      </c>
      <c r="B1005" s="65" t="s">
        <v>1938</v>
      </c>
      <c r="C1005" s="278" t="s">
        <v>1939</v>
      </c>
      <c r="D1005" s="327">
        <v>0</v>
      </c>
      <c r="E1005" s="192">
        <v>0</v>
      </c>
      <c r="F1005" s="71" t="str">
        <f t="shared" si="169"/>
        <v>-</v>
      </c>
    </row>
    <row r="1006" spans="1:6" ht="24" x14ac:dyDescent="0.2">
      <c r="A1006" s="70">
        <v>54762</v>
      </c>
      <c r="B1006" s="65" t="s">
        <v>1940</v>
      </c>
      <c r="C1006" s="278" t="s">
        <v>1941</v>
      </c>
      <c r="D1006" s="327">
        <v>0</v>
      </c>
      <c r="E1006" s="192">
        <v>0</v>
      </c>
      <c r="F1006" s="71" t="str">
        <f t="shared" si="169"/>
        <v>-</v>
      </c>
    </row>
    <row r="1007" spans="1:6" ht="24" x14ac:dyDescent="0.2">
      <c r="A1007" s="70">
        <v>54771</v>
      </c>
      <c r="B1007" s="65" t="s">
        <v>1942</v>
      </c>
      <c r="C1007" s="278" t="s">
        <v>1943</v>
      </c>
      <c r="D1007" s="327">
        <v>0</v>
      </c>
      <c r="E1007" s="192">
        <v>0</v>
      </c>
      <c r="F1007" s="71" t="str">
        <f t="shared" ref="F1007:F1009" si="172">IF(D1007&lt;&gt;0,IF(E1007/D1007&gt;=100,"&gt;&gt;100",E1007/D1007*100),"-")</f>
        <v>-</v>
      </c>
    </row>
    <row r="1008" spans="1:6" ht="24" x14ac:dyDescent="0.2">
      <c r="A1008" s="70">
        <v>54772</v>
      </c>
      <c r="B1008" s="65" t="s">
        <v>1944</v>
      </c>
      <c r="C1008" s="278" t="s">
        <v>1945</v>
      </c>
      <c r="D1008" s="327">
        <v>0</v>
      </c>
      <c r="E1008" s="192">
        <v>0</v>
      </c>
      <c r="F1008" s="71" t="str">
        <f t="shared" si="172"/>
        <v>-</v>
      </c>
    </row>
    <row r="1009" spans="1:6" ht="24" x14ac:dyDescent="0.2">
      <c r="A1009" s="73">
        <v>55312</v>
      </c>
      <c r="B1009" s="65" t="s">
        <v>1946</v>
      </c>
      <c r="C1009" s="279" t="s">
        <v>1947</v>
      </c>
      <c r="D1009" s="328">
        <v>0</v>
      </c>
      <c r="E1009" s="193">
        <v>0</v>
      </c>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116" priority="69" operator="lessThan">
      <formula>-0.001</formula>
    </cfRule>
  </conditionalFormatting>
  <conditionalFormatting sqref="D16:E16 E9:E15">
    <cfRule type="cellIs" dxfId="115" priority="57" operator="lessThan">
      <formula>-0.001</formula>
    </cfRule>
  </conditionalFormatting>
  <conditionalFormatting sqref="D18:E24 D26:E53 E25 D58:E58 E54:E57 D61:E61 E59:E60 D64:E64 E62:E63 D67:E68 E65:E66 D71:E74 E69:E70 D77:E77 E75:E76 D82:E83 E78:E81 D91:E91 E84:E90 D98:E98 E92:E97 D106:E107 E99:E105 D112:E112 E108:E111 D120:E126 E113:E119 D129:E129 E127:E128 D134:E135 E130:E133 D140:E141 E136:E139 D152:E154 E142:E151 D160:E160 E155:E159 D164:E165 E161:E163 D170:E170 E166:E169 D178:E178 E171:E177 D189:E194 E179:E188 D202:E208 E195:E201 D216:E216 E209:E215 D221:E222 E217:E220 D225:E225 E223:E224 D230:E234 E226:E229 D237:E237 E235:E236 D242:E246 E238:E241 D249:E250 E247:E248 D257:E257 E255:E256 D254:E254 E251:E253 D262:E269 E258:E261 D273:E274 E270:E272 D278:E283 E275:E277 D289:E301 E284:E288 D307:E310 E302:E306 D312:E379 E311 D388:E393 E380:E387 D397:E419 E394:E396 D422:E650 E420:E421 D652:E652 E651 D656:E656 E653:E655 E657:E1009">
    <cfRule type="cellIs" dxfId="114" priority="58" operator="lessThan">
      <formula>-0.001</formula>
    </cfRule>
  </conditionalFormatting>
  <conditionalFormatting sqref="D9:D15">
    <cfRule type="cellIs" dxfId="113" priority="56" operator="lessThan">
      <formula>-0.001</formula>
    </cfRule>
  </conditionalFormatting>
  <conditionalFormatting sqref="D25">
    <cfRule type="cellIs" dxfId="112" priority="55" operator="lessThan">
      <formula>-0.001</formula>
    </cfRule>
  </conditionalFormatting>
  <conditionalFormatting sqref="D54:D57">
    <cfRule type="cellIs" dxfId="111" priority="54" operator="lessThan">
      <formula>-0.001</formula>
    </cfRule>
  </conditionalFormatting>
  <conditionalFormatting sqref="D59:D60">
    <cfRule type="cellIs" dxfId="110" priority="53" operator="lessThan">
      <formula>-0.001</formula>
    </cfRule>
  </conditionalFormatting>
  <conditionalFormatting sqref="D62:D63">
    <cfRule type="cellIs" dxfId="109" priority="52" operator="lessThan">
      <formula>-0.001</formula>
    </cfRule>
  </conditionalFormatting>
  <conditionalFormatting sqref="D65:D66">
    <cfRule type="cellIs" dxfId="108" priority="51" operator="lessThan">
      <formula>-0.001</formula>
    </cfRule>
  </conditionalFormatting>
  <conditionalFormatting sqref="D69:D70">
    <cfRule type="cellIs" dxfId="107" priority="50" operator="lessThan">
      <formula>-0.001</formula>
    </cfRule>
  </conditionalFormatting>
  <conditionalFormatting sqref="D75:D76">
    <cfRule type="cellIs" dxfId="106" priority="49" operator="lessThan">
      <formula>-0.001</formula>
    </cfRule>
  </conditionalFormatting>
  <conditionalFormatting sqref="D78:D81">
    <cfRule type="cellIs" dxfId="105" priority="48" operator="lessThan">
      <formula>-0.001</formula>
    </cfRule>
  </conditionalFormatting>
  <conditionalFormatting sqref="D84:D90">
    <cfRule type="cellIs" dxfId="104" priority="47" operator="lessThan">
      <formula>-0.001</formula>
    </cfRule>
  </conditionalFormatting>
  <conditionalFormatting sqref="D92:D97">
    <cfRule type="cellIs" dxfId="103" priority="46" operator="lessThan">
      <formula>-0.001</formula>
    </cfRule>
  </conditionalFormatting>
  <conditionalFormatting sqref="D99:D105">
    <cfRule type="cellIs" dxfId="102" priority="45" operator="lessThan">
      <formula>-0.001</formula>
    </cfRule>
  </conditionalFormatting>
  <conditionalFormatting sqref="D108:D111">
    <cfRule type="cellIs" dxfId="101" priority="44" operator="lessThan">
      <formula>-0.001</formula>
    </cfRule>
  </conditionalFormatting>
  <conditionalFormatting sqref="D113:D119">
    <cfRule type="cellIs" dxfId="100" priority="43" operator="lessThan">
      <formula>-0.001</formula>
    </cfRule>
  </conditionalFormatting>
  <conditionalFormatting sqref="D127:D128">
    <cfRule type="cellIs" dxfId="99" priority="42" operator="lessThan">
      <formula>-0.001</formula>
    </cfRule>
  </conditionalFormatting>
  <conditionalFormatting sqref="D130:D133">
    <cfRule type="cellIs" dxfId="98" priority="41" operator="lessThan">
      <formula>-0.001</formula>
    </cfRule>
  </conditionalFormatting>
  <conditionalFormatting sqref="D136:D139">
    <cfRule type="cellIs" dxfId="97" priority="40" operator="lessThan">
      <formula>-0.001</formula>
    </cfRule>
  </conditionalFormatting>
  <conditionalFormatting sqref="D142:D151">
    <cfRule type="cellIs" dxfId="96" priority="39" operator="lessThan">
      <formula>-0.001</formula>
    </cfRule>
  </conditionalFormatting>
  <conditionalFormatting sqref="D155:D159">
    <cfRule type="cellIs" dxfId="95" priority="38" operator="lessThan">
      <formula>-0.001</formula>
    </cfRule>
  </conditionalFormatting>
  <conditionalFormatting sqref="D161:D163">
    <cfRule type="cellIs" dxfId="94" priority="37" operator="lessThan">
      <formula>-0.001</formula>
    </cfRule>
  </conditionalFormatting>
  <conditionalFormatting sqref="D166:D169">
    <cfRule type="cellIs" dxfId="93" priority="36" operator="lessThan">
      <formula>-0.001</formula>
    </cfRule>
  </conditionalFormatting>
  <conditionalFormatting sqref="D171:D177">
    <cfRule type="cellIs" dxfId="92" priority="35" operator="lessThan">
      <formula>-0.001</formula>
    </cfRule>
  </conditionalFormatting>
  <conditionalFormatting sqref="D179:D188">
    <cfRule type="cellIs" dxfId="91" priority="34" operator="lessThan">
      <formula>-0.001</formula>
    </cfRule>
  </conditionalFormatting>
  <conditionalFormatting sqref="D195:D201">
    <cfRule type="cellIs" dxfId="90" priority="33" operator="lessThan">
      <formula>-0.001</formula>
    </cfRule>
  </conditionalFormatting>
  <conditionalFormatting sqref="D209:D215">
    <cfRule type="cellIs" dxfId="89" priority="32" operator="lessThan">
      <formula>-0.001</formula>
    </cfRule>
  </conditionalFormatting>
  <conditionalFormatting sqref="D217:D220">
    <cfRule type="cellIs" dxfId="88" priority="31" operator="lessThan">
      <formula>-0.001</formula>
    </cfRule>
  </conditionalFormatting>
  <conditionalFormatting sqref="D223:D224">
    <cfRule type="cellIs" dxfId="87" priority="30" operator="lessThan">
      <formula>-0.001</formula>
    </cfRule>
  </conditionalFormatting>
  <conditionalFormatting sqref="D226:D229">
    <cfRule type="cellIs" dxfId="86" priority="29" operator="lessThan">
      <formula>-0.001</formula>
    </cfRule>
  </conditionalFormatting>
  <conditionalFormatting sqref="D235:D236">
    <cfRule type="cellIs" dxfId="85" priority="28" operator="lessThan">
      <formula>-0.001</formula>
    </cfRule>
  </conditionalFormatting>
  <conditionalFormatting sqref="D238:D241">
    <cfRule type="cellIs" dxfId="84" priority="27" operator="lessThan">
      <formula>-0.001</formula>
    </cfRule>
  </conditionalFormatting>
  <conditionalFormatting sqref="D247:D248">
    <cfRule type="cellIs" dxfId="83" priority="26" operator="lessThan">
      <formula>-0.001</formula>
    </cfRule>
  </conditionalFormatting>
  <conditionalFormatting sqref="D255:D256">
    <cfRule type="cellIs" dxfId="82" priority="25" operator="lessThan">
      <formula>-0.001</formula>
    </cfRule>
  </conditionalFormatting>
  <conditionalFormatting sqref="D251:D253">
    <cfRule type="cellIs" dxfId="81" priority="24" operator="lessThan">
      <formula>-0.001</formula>
    </cfRule>
  </conditionalFormatting>
  <conditionalFormatting sqref="D258:D261">
    <cfRule type="cellIs" dxfId="80" priority="23" operator="lessThan">
      <formula>-0.001</formula>
    </cfRule>
  </conditionalFormatting>
  <conditionalFormatting sqref="D270:D272">
    <cfRule type="cellIs" dxfId="79" priority="22" operator="lessThan">
      <formula>-0.001</formula>
    </cfRule>
  </conditionalFormatting>
  <conditionalFormatting sqref="D275:D277">
    <cfRule type="cellIs" dxfId="78" priority="21" operator="lessThan">
      <formula>-0.001</formula>
    </cfRule>
  </conditionalFormatting>
  <conditionalFormatting sqref="D284:D288">
    <cfRule type="cellIs" dxfId="77" priority="20" operator="lessThan">
      <formula>-0.001</formula>
    </cfRule>
  </conditionalFormatting>
  <conditionalFormatting sqref="D302:D306">
    <cfRule type="cellIs" dxfId="76" priority="19" operator="lessThan">
      <formula>-0.001</formula>
    </cfRule>
  </conditionalFormatting>
  <conditionalFormatting sqref="D311">
    <cfRule type="cellIs" dxfId="75" priority="18" operator="lessThan">
      <formula>-0.001</formula>
    </cfRule>
  </conditionalFormatting>
  <conditionalFormatting sqref="D380:D387">
    <cfRule type="cellIs" dxfId="74" priority="17" operator="lessThan">
      <formula>-0.001</formula>
    </cfRule>
  </conditionalFormatting>
  <conditionalFormatting sqref="D394:D396">
    <cfRule type="cellIs" dxfId="73" priority="16" operator="lessThan">
      <formula>-0.001</formula>
    </cfRule>
  </conditionalFormatting>
  <conditionalFormatting sqref="D420:D421">
    <cfRule type="cellIs" dxfId="72" priority="15" operator="lessThan">
      <formula>-0.001</formula>
    </cfRule>
  </conditionalFormatting>
  <conditionalFormatting sqref="D651">
    <cfRule type="cellIs" dxfId="71" priority="14" operator="lessThan">
      <formula>-0.001</formula>
    </cfRule>
  </conditionalFormatting>
  <conditionalFormatting sqref="D653:D655">
    <cfRule type="cellIs" dxfId="70" priority="13" operator="lessThan">
      <formula>-0.001</formula>
    </cfRule>
  </conditionalFormatting>
  <conditionalFormatting sqref="D730:D731">
    <cfRule type="cellIs" dxfId="69" priority="12" operator="lessThan">
      <formula>-0.001</formula>
    </cfRule>
  </conditionalFormatting>
  <conditionalFormatting sqref="D657:D668">
    <cfRule type="cellIs" dxfId="68" priority="11" operator="lessThan">
      <formula>-0.001</formula>
    </cfRule>
  </conditionalFormatting>
  <conditionalFormatting sqref="D669:D714">
    <cfRule type="cellIs" dxfId="67" priority="10" operator="lessThan">
      <formula>-0.001</formula>
    </cfRule>
  </conditionalFormatting>
  <conditionalFormatting sqref="D715:D723">
    <cfRule type="cellIs" dxfId="66" priority="9" operator="lessThan">
      <formula>-0.001</formula>
    </cfRule>
  </conditionalFormatting>
  <conditionalFormatting sqref="D724:D729">
    <cfRule type="cellIs" dxfId="65" priority="8" operator="lessThan">
      <formula>-0.001</formula>
    </cfRule>
  </conditionalFormatting>
  <conditionalFormatting sqref="D732:D756">
    <cfRule type="cellIs" dxfId="64" priority="7" operator="lessThan">
      <formula>-0.001</formula>
    </cfRule>
  </conditionalFormatting>
  <conditionalFormatting sqref="D757:D776">
    <cfRule type="cellIs" dxfId="63" priority="6" operator="lessThan">
      <formula>-0.001</formula>
    </cfRule>
  </conditionalFormatting>
  <conditionalFormatting sqref="D777:D816">
    <cfRule type="cellIs" dxfId="62" priority="5" operator="lessThan">
      <formula>-0.001</formula>
    </cfRule>
  </conditionalFormatting>
  <conditionalFormatting sqref="D817:D834">
    <cfRule type="cellIs" dxfId="61" priority="4" operator="lessThan">
      <formula>-0.001</formula>
    </cfRule>
  </conditionalFormatting>
  <conditionalFormatting sqref="D835:D872">
    <cfRule type="cellIs" dxfId="60" priority="3" operator="lessThan">
      <formula>-0.001</formula>
    </cfRule>
  </conditionalFormatting>
  <conditionalFormatting sqref="D873:D941">
    <cfRule type="cellIs" dxfId="59" priority="2" operator="lessThan">
      <formula>-0.001</formula>
    </cfRule>
  </conditionalFormatting>
  <conditionalFormatting sqref="D942:D1009">
    <cfRule type="cellIs" dxfId="58"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9" zoomScaleNormal="100" workbookViewId="0">
      <selection activeCell="E370" sqref="E3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9" t="s">
        <v>1980</v>
      </c>
      <c r="B2" s="380"/>
      <c r="C2" s="380"/>
      <c r="D2" s="380"/>
      <c r="E2" s="380"/>
      <c r="F2" s="380"/>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2" t="s">
        <v>2131</v>
      </c>
      <c r="B5" s="383"/>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263868785.58999997</v>
      </c>
      <c r="E6" s="180">
        <f t="shared" si="0"/>
        <v>284409077.57000005</v>
      </c>
      <c r="F6" s="181">
        <f t="shared" ref="F6:F298" si="1">IF(D6&gt;0,IF(E6/D6&gt;=100,"&gt;&gt;100",E6/D6*100),"-")</f>
        <v>107.78428260624796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174989514.35999998</v>
      </c>
      <c r="E7" s="79">
        <f t="shared" si="2"/>
        <v>186226184.61000001</v>
      </c>
      <c r="F7" s="71">
        <f t="shared" si="1"/>
        <v>106.42133918200562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30985315.119999997</v>
      </c>
      <c r="E8" s="79">
        <f>E9+E10-E11</f>
        <v>40645624.870000005</v>
      </c>
      <c r="F8" s="71">
        <f t="shared" si="1"/>
        <v>131.17705826965948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331">
        <v>23578880.43</v>
      </c>
      <c r="E9" s="192">
        <v>23578880.379999999</v>
      </c>
      <c r="F9" s="71">
        <f t="shared" si="1"/>
        <v>99.999999787945825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331">
        <v>19065161.07</v>
      </c>
      <c r="E10" s="192">
        <v>29209204.210000001</v>
      </c>
      <c r="F10" s="71">
        <f t="shared" si="1"/>
        <v>153.20722496261607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331">
        <v>11658726.380000001</v>
      </c>
      <c r="E11" s="192">
        <v>12142459.720000001</v>
      </c>
      <c r="F11" s="71">
        <f t="shared" si="1"/>
        <v>104.14910963885234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134215678.25999999</v>
      </c>
      <c r="E12" s="79">
        <f t="shared" si="3"/>
        <v>132924041.31000002</v>
      </c>
      <c r="F12" s="71">
        <f t="shared" si="1"/>
        <v>99.03764078329371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114297641.25</v>
      </c>
      <c r="E13" s="79">
        <f t="shared" si="4"/>
        <v>111105870.55000001</v>
      </c>
      <c r="F13" s="71">
        <f t="shared" si="1"/>
        <v>97.207492066245948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331">
        <v>163624.69</v>
      </c>
      <c r="E14" s="192">
        <v>143716.98000000001</v>
      </c>
      <c r="F14" s="71">
        <f t="shared" si="1"/>
        <v>87.833309264023669</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331">
        <v>140428285.41</v>
      </c>
      <c r="E15" s="192">
        <v>135306296.5</v>
      </c>
      <c r="F15" s="71">
        <f t="shared" si="1"/>
        <v>96.352594568077492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331">
        <v>416679.09</v>
      </c>
      <c r="E16" s="192">
        <v>416679.09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331">
        <v>25663018.43</v>
      </c>
      <c r="E17" s="192">
        <v>24620951.02</v>
      </c>
      <c r="F17" s="71">
        <f t="shared" si="1"/>
        <v>95.939419936737352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331">
        <v>52373966.369999997</v>
      </c>
      <c r="E18" s="192">
        <v>49381773.039999999</v>
      </c>
      <c r="F18" s="71">
        <f t="shared" si="1"/>
        <v>94.286868959166824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10615077.819999993</v>
      </c>
      <c r="E19" s="79">
        <f t="shared" si="5"/>
        <v>10720313.039999999</v>
      </c>
      <c r="F19" s="71">
        <f t="shared" si="1"/>
        <v>100.99137492710351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331">
        <v>15824371.810000001</v>
      </c>
      <c r="E20" s="192">
        <v>16276323.42</v>
      </c>
      <c r="F20" s="71">
        <f t="shared" si="1"/>
        <v>102.85604771820638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331">
        <v>1355389.06</v>
      </c>
      <c r="E21" s="192">
        <v>1343114.4</v>
      </c>
      <c r="F21" s="71">
        <f t="shared" si="1"/>
        <v>99.094381062807145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331">
        <v>4561296.46</v>
      </c>
      <c r="E22" s="192">
        <v>4834505.0199999996</v>
      </c>
      <c r="F22" s="71">
        <f t="shared" si="1"/>
        <v>105.98971284580787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331">
        <v>14165058.67</v>
      </c>
      <c r="E23" s="192">
        <v>15264936.09</v>
      </c>
      <c r="F23" s="71">
        <f t="shared" si="1"/>
        <v>107.76472195155404</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331">
        <v>2216587.9700000002</v>
      </c>
      <c r="E24" s="192">
        <v>2107869.5499999998</v>
      </c>
      <c r="F24" s="71">
        <f t="shared" si="1"/>
        <v>95.095235493856791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331">
        <v>1249717.48</v>
      </c>
      <c r="E25" s="192">
        <v>1317423.8799999999</v>
      </c>
      <c r="F25" s="71">
        <f t="shared" si="1"/>
        <v>105.41773649513169</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331">
        <v>9044642.5700000003</v>
      </c>
      <c r="E26" s="192">
        <v>9871604.7400000002</v>
      </c>
      <c r="F26" s="71">
        <f t="shared" si="1"/>
        <v>109.14311608888707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331">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331">
        <v>37801986.200000003</v>
      </c>
      <c r="E28" s="192">
        <v>40295464.060000002</v>
      </c>
      <c r="F28" s="71">
        <f t="shared" si="1"/>
        <v>106.59615568030657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4283249.6300000008</v>
      </c>
      <c r="E29" s="79">
        <f t="shared" si="6"/>
        <v>5945175.1800000016</v>
      </c>
      <c r="F29" s="71">
        <f t="shared" si="1"/>
        <v>138.80057651461235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331">
        <v>9285595.5099999998</v>
      </c>
      <c r="E30" s="192">
        <v>11803421.470000001</v>
      </c>
      <c r="F30" s="71">
        <f t="shared" si="1"/>
        <v>127.11539563928302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331">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331">
        <v>373918.47</v>
      </c>
      <c r="E32" s="192">
        <v>376218.47</v>
      </c>
      <c r="F32" s="71">
        <f t="shared" si="1"/>
        <v>100.61510735214551</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331">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331">
        <v>5376264.3499999996</v>
      </c>
      <c r="E34" s="192">
        <v>6234464.7599999998</v>
      </c>
      <c r="F34" s="71">
        <f t="shared" si="1"/>
        <v>115.96276436816207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4146638.73</v>
      </c>
      <c r="E35" s="79">
        <f t="shared" si="7"/>
        <v>4330963.53</v>
      </c>
      <c r="F35" s="71">
        <f t="shared" si="1"/>
        <v>104.44516178046695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331">
        <v>2928184.03</v>
      </c>
      <c r="E36" s="192">
        <v>3037345.23</v>
      </c>
      <c r="F36" s="71">
        <f t="shared" si="1"/>
        <v>103.72794875190957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331">
        <v>501272.67</v>
      </c>
      <c r="E37" s="192">
        <v>501471.96</v>
      </c>
      <c r="F37" s="71">
        <f t="shared" si="1"/>
        <v>100.03975680541292</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331">
        <v>2178618.81</v>
      </c>
      <c r="E38" s="192">
        <v>2344867.13</v>
      </c>
      <c r="F38" s="71">
        <f t="shared" si="1"/>
        <v>107.6309044628142</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331">
        <v>582.32000000000005</v>
      </c>
      <c r="E39" s="192">
        <v>582.32000000000005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331">
        <v>1462019.1</v>
      </c>
      <c r="E40" s="192">
        <v>1553303.11</v>
      </c>
      <c r="F40" s="71">
        <f t="shared" si="1"/>
        <v>106.243694764316</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406.80999999999995</v>
      </c>
      <c r="E41" s="79">
        <f t="shared" si="8"/>
        <v>406.80999999999995</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2324.02</v>
      </c>
      <c r="E42" s="192">
        <v>2324.02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1917.21</v>
      </c>
      <c r="E44" s="192">
        <v>1917.21</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872664.02</v>
      </c>
      <c r="E45" s="79">
        <f t="shared" si="9"/>
        <v>821312.19999999972</v>
      </c>
      <c r="F45" s="71">
        <f t="shared" si="1"/>
        <v>94.115510801052579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331">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331">
        <v>3038744.95</v>
      </c>
      <c r="E47" s="192">
        <v>3325260.36</v>
      </c>
      <c r="F47" s="71">
        <f t="shared" si="1"/>
        <v>109.42874162571623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331">
        <v>120435</v>
      </c>
      <c r="E48" s="192">
        <v>110785.14</v>
      </c>
      <c r="F48" s="71">
        <f t="shared" si="1"/>
        <v>91.987495329430814</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331">
        <v>433946.02</v>
      </c>
      <c r="E49" s="192">
        <v>410439.42</v>
      </c>
      <c r="F49" s="71">
        <f t="shared" si="1"/>
        <v>94.583058971251759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331">
        <v>2720461.95</v>
      </c>
      <c r="E50" s="192">
        <v>3025172.72</v>
      </c>
      <c r="F50" s="71">
        <f t="shared" si="1"/>
        <v>111.20069957236491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331">
        <v>597.25</v>
      </c>
      <c r="E51" s="192">
        <v>597.25</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409.00999999977648</v>
      </c>
      <c r="E52" s="79">
        <f t="shared" si="10"/>
        <v>388.08000000100583</v>
      </c>
      <c r="F52" s="71">
        <f t="shared" si="1"/>
        <v>94.88276570284782</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331">
        <v>70518.679999999993</v>
      </c>
      <c r="E53" s="192">
        <v>61261.03</v>
      </c>
      <c r="F53" s="71">
        <f t="shared" si="1"/>
        <v>86.872059998854212</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331">
        <v>4478609.84</v>
      </c>
      <c r="E54" s="192">
        <v>4684533.6900000004</v>
      </c>
      <c r="F54" s="71">
        <f t="shared" si="1"/>
        <v>104.5979412665248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331">
        <v>4548719.51</v>
      </c>
      <c r="E55" s="192">
        <v>4745406.6399999997</v>
      </c>
      <c r="F55" s="71">
        <f t="shared" si="1"/>
        <v>104.3240109566571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8582199.7800000012</v>
      </c>
      <c r="E56" s="79">
        <f t="shared" si="11"/>
        <v>11151806.92</v>
      </c>
      <c r="F56" s="71">
        <f t="shared" si="1"/>
        <v>129.94112472175519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331">
        <v>7909584.8600000003</v>
      </c>
      <c r="E57" s="192">
        <v>10463576.73</v>
      </c>
      <c r="F57" s="71">
        <f t="shared" si="1"/>
        <v>132.28983461465765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331">
        <v>512202.52</v>
      </c>
      <c r="E58" s="192">
        <v>521067.79</v>
      </c>
      <c r="F58" s="71">
        <f t="shared" si="1"/>
        <v>101.73081342903194</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331">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331">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331">
        <v>160412.4</v>
      </c>
      <c r="E61" s="192">
        <v>160412.4</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331">
        <v>0</v>
      </c>
      <c r="E62" s="192">
        <v>6750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1205314.94</v>
      </c>
      <c r="E63" s="79">
        <f>SUM(E64:E68)</f>
        <v>1503726.1800000002</v>
      </c>
      <c r="F63" s="71">
        <f>IF(D63&gt;0,IF(E63/D63&gt;=100,"&gt;&gt;100",E63/D63*100),"-")</f>
        <v>124.75794749544879</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331">
        <v>586950.88</v>
      </c>
      <c r="E64" s="192">
        <v>309640.38</v>
      </c>
      <c r="F64" s="71">
        <f t="shared" si="1"/>
        <v>52.754053286366997</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331">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331">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331">
        <v>618364.06000000006</v>
      </c>
      <c r="E67" s="192">
        <v>543601.37</v>
      </c>
      <c r="F67" s="71">
        <f t="shared" si="1"/>
        <v>87.909599726737014</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650484.43000000005</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88879271.229999989</v>
      </c>
      <c r="E69" s="79">
        <f>E70+E82+E88+E119+E135+E147+E165+E171</f>
        <v>98182892.960000008</v>
      </c>
      <c r="F69" s="71">
        <f t="shared" si="1"/>
        <v>110.46770703815099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41003185.490000002</v>
      </c>
      <c r="E70" s="79">
        <f t="shared" si="12"/>
        <v>47641222.410000004</v>
      </c>
      <c r="F70" s="71">
        <f t="shared" si="1"/>
        <v>116.18907614292286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40269408.530000001</v>
      </c>
      <c r="E71" s="79">
        <f t="shared" si="13"/>
        <v>46939995.810000002</v>
      </c>
      <c r="F71" s="71">
        <f t="shared" si="1"/>
        <v>116.56490006559331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331">
        <v>74963.009999999995</v>
      </c>
      <c r="E72" s="192">
        <v>0</v>
      </c>
      <c r="F72" s="71">
        <f t="shared" si="1"/>
        <v>0</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331">
        <v>40194262.57</v>
      </c>
      <c r="E73" s="192">
        <v>46939767.520000003</v>
      </c>
      <c r="F73" s="71">
        <f t="shared" si="1"/>
        <v>116.78225825950264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331">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331">
        <v>182.95</v>
      </c>
      <c r="E75" s="192">
        <v>228.29</v>
      </c>
      <c r="F75" s="71">
        <f t="shared" si="1"/>
        <v>124.78272752118065</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716735.74</v>
      </c>
      <c r="E76" s="79">
        <f>SUM(E77:E79)</f>
        <v>691057.16999999993</v>
      </c>
      <c r="F76" s="71">
        <f t="shared" si="1"/>
        <v>96.417289027612867</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35</v>
      </c>
      <c r="E77" s="192">
        <v>1083.71</v>
      </c>
      <c r="F77" s="71">
        <f t="shared" ref="F77:F79" si="14">IF(D77&gt;0,IF(E77/D77&gt;=100,"&gt;&gt;100",E77/D77*100),"-")</f>
        <v>3096.3142857142861</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716700.74</v>
      </c>
      <c r="E78" s="192">
        <v>689973.46</v>
      </c>
      <c r="F78" s="71">
        <f t="shared" si="14"/>
        <v>96.270789395306039</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17041.22</v>
      </c>
      <c r="E80" s="192">
        <v>10169.43</v>
      </c>
      <c r="F80" s="71">
        <f t="shared" si="1"/>
        <v>59.675480980821796</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848351.46000000008</v>
      </c>
      <c r="E82" s="79">
        <f>SUM(E83:E85)-E86+E87</f>
        <v>980677.79</v>
      </c>
      <c r="F82" s="71">
        <f t="shared" si="1"/>
        <v>115.59805531542315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331">
        <v>22720.5</v>
      </c>
      <c r="E84" s="192">
        <v>36314.43</v>
      </c>
      <c r="F84" s="71">
        <f t="shared" si="1"/>
        <v>159.83112167425892</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331">
        <v>24584.34</v>
      </c>
      <c r="E85" s="192">
        <v>23311.279999999999</v>
      </c>
      <c r="F85" s="71">
        <f t="shared" si="1"/>
        <v>94.821662895973617</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331">
        <v>3432.3</v>
      </c>
      <c r="E86" s="192">
        <v>5884.06</v>
      </c>
      <c r="F86" s="71">
        <f t="shared" si="1"/>
        <v>171.43198438364945</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331">
        <v>804478.92</v>
      </c>
      <c r="E87" s="192">
        <v>926936.14</v>
      </c>
      <c r="F87" s="71">
        <f t="shared" si="1"/>
        <v>115.22193024026038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14464368.42</v>
      </c>
      <c r="E88" s="79">
        <f t="shared" si="15"/>
        <v>15753922.680000003</v>
      </c>
      <c r="F88" s="71">
        <f t="shared" si="1"/>
        <v>108.91538588174321</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16227860.220000001</v>
      </c>
      <c r="E89" s="79">
        <f t="shared" si="16"/>
        <v>17643266.700000003</v>
      </c>
      <c r="F89" s="71">
        <f t="shared" si="1"/>
        <v>108.72207709957711</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12401.96</v>
      </c>
      <c r="E90" s="192">
        <v>12209.19</v>
      </c>
      <c r="F90" s="71">
        <f t="shared" si="1"/>
        <v>98.445648913558841</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16215458.26</v>
      </c>
      <c r="E99" s="192">
        <v>17631057.510000002</v>
      </c>
      <c r="F99" s="71">
        <f t="shared" si="1"/>
        <v>108.72993675110605</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1763491.8</v>
      </c>
      <c r="E118" s="192">
        <v>1889344.02</v>
      </c>
      <c r="F118" s="71">
        <f t="shared" si="1"/>
        <v>107.1365355937578</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43853.07</v>
      </c>
      <c r="E119" s="79">
        <f t="shared" si="18"/>
        <v>29663.11</v>
      </c>
      <c r="F119" s="71">
        <f t="shared" si="1"/>
        <v>67.642037376174585</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44666.8</v>
      </c>
      <c r="E120" s="79">
        <f t="shared" si="19"/>
        <v>30476.84</v>
      </c>
      <c r="F120" s="71">
        <f t="shared" si="1"/>
        <v>68.231527667081579</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44666.8</v>
      </c>
      <c r="E124" s="192">
        <v>30476.84</v>
      </c>
      <c r="F124" s="71">
        <f t="shared" si="1"/>
        <v>68.231527667081579</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813.73</v>
      </c>
      <c r="E134" s="192">
        <v>813.73</v>
      </c>
      <c r="F134" s="71">
        <f t="shared" si="1"/>
        <v>100</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17924024.699999999</v>
      </c>
      <c r="E135" s="79">
        <f t="shared" si="21"/>
        <v>17924295.609999999</v>
      </c>
      <c r="F135" s="71">
        <f t="shared" si="1"/>
        <v>100.00151143509639</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17924024.699999999</v>
      </c>
      <c r="E136" s="79">
        <f t="shared" si="22"/>
        <v>17924295.609999999</v>
      </c>
      <c r="F136" s="71">
        <f t="shared" si="1"/>
        <v>100.00151143509639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996.5</v>
      </c>
      <c r="E137" s="192">
        <v>1267.4100000000001</v>
      </c>
      <c r="F137" s="71">
        <f t="shared" si="1"/>
        <v>127.18615153035626</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67734.8</v>
      </c>
      <c r="E139" s="192">
        <v>67734.8</v>
      </c>
      <c r="F139" s="71">
        <f t="shared" si="1"/>
        <v>100</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13793633.59</v>
      </c>
      <c r="E140" s="192">
        <v>13793633.59</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4061659.81</v>
      </c>
      <c r="E142" s="192">
        <v>4061659.81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7919370.9399999976</v>
      </c>
      <c r="E147" s="79">
        <f t="shared" si="24"/>
        <v>15088543.070000002</v>
      </c>
      <c r="F147" s="71">
        <f t="shared" si="1"/>
        <v>190.52704039646875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113408.53</v>
      </c>
      <c r="E148" s="192">
        <v>802262.29</v>
      </c>
      <c r="F148" s="71">
        <f t="shared" si="1"/>
        <v>707.40912522188592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1017.57</v>
      </c>
      <c r="E149" s="192">
        <v>1.94</v>
      </c>
      <c r="F149" s="71">
        <f t="shared" si="1"/>
        <v>0.19065027467397819</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456039.52</v>
      </c>
      <c r="E150" s="79">
        <f t="shared" si="25"/>
        <v>6083500.0899999999</v>
      </c>
      <c r="F150" s="71">
        <f t="shared" si="1"/>
        <v>1333.9852848718022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331">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331">
        <v>242058.08</v>
      </c>
      <c r="E152" s="192">
        <v>589008.17000000004</v>
      </c>
      <c r="F152" s="71">
        <f t="shared" si="1"/>
        <v>243.33340576773975</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331">
        <v>83807.289999999994</v>
      </c>
      <c r="E153" s="192">
        <v>188475.73</v>
      </c>
      <c r="F153" s="71">
        <f t="shared" si="1"/>
        <v>224.89180833791428</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331">
        <v>310</v>
      </c>
      <c r="E154" s="192">
        <v>11288.78</v>
      </c>
      <c r="F154" s="71">
        <f t="shared" si="1"/>
        <v>3641.5419354838709</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331">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331">
        <v>13968.28</v>
      </c>
      <c r="E156" s="192">
        <v>4403872.4800000004</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331">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331">
        <v>115895.87</v>
      </c>
      <c r="E158" s="192">
        <v>890854.93</v>
      </c>
      <c r="F158" s="71">
        <f t="shared" si="1"/>
        <v>768.66840034938275</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331">
        <v>2113889.2999999998</v>
      </c>
      <c r="E159" s="192">
        <v>2212783.4300000002</v>
      </c>
      <c r="F159" s="71">
        <f t="shared" si="1"/>
        <v>104.67830221762324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331">
        <v>575723.78</v>
      </c>
      <c r="E160" s="192">
        <v>827037.71</v>
      </c>
      <c r="F160" s="71">
        <f t="shared" si="1"/>
        <v>143.65182379647405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331">
        <v>751911.44</v>
      </c>
      <c r="E161" s="192">
        <v>1010707.25</v>
      </c>
      <c r="F161" s="71">
        <f t="shared" si="1"/>
        <v>134.41838975079301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331">
        <v>5654406.0899999999</v>
      </c>
      <c r="E162" s="192">
        <v>5892242.0800000001</v>
      </c>
      <c r="F162" s="71">
        <f t="shared" si="1"/>
        <v>104.20620638515194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331">
        <v>42384.44</v>
      </c>
      <c r="E163" s="192">
        <v>23252.31</v>
      </c>
      <c r="F163" s="71">
        <f t="shared" si="1"/>
        <v>54.860486537040472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331">
        <v>1789409.73</v>
      </c>
      <c r="E164" s="192">
        <v>1763244.03</v>
      </c>
      <c r="F164" s="71">
        <f t="shared" si="1"/>
        <v>98.537746858009996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19361.599999999999</v>
      </c>
      <c r="E165" s="79">
        <f t="shared" si="26"/>
        <v>43447.72</v>
      </c>
      <c r="F165" s="71">
        <f t="shared" si="1"/>
        <v>224.40149574415341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331">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331">
        <v>19361.599999999999</v>
      </c>
      <c r="E167" s="192">
        <v>43447.72</v>
      </c>
      <c r="F167" s="71">
        <f t="shared" si="1"/>
        <v>224.40149574415341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331">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331">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331">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6656755.5500000007</v>
      </c>
      <c r="E171" s="79">
        <f t="shared" si="27"/>
        <v>721120.57</v>
      </c>
      <c r="F171" s="71">
        <f t="shared" si="1"/>
        <v>10.832913490416511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331">
        <v>645988.18000000005</v>
      </c>
      <c r="E172" s="192">
        <v>711237.35</v>
      </c>
      <c r="F172" s="71">
        <f t="shared" si="1"/>
        <v>110.10067552629212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331">
        <v>855.13</v>
      </c>
      <c r="E173" s="192">
        <v>9883.2199999999993</v>
      </c>
      <c r="F173" s="71">
        <f t="shared" si="1"/>
        <v>1155.7564346941399</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331">
        <v>6009912.2400000002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7" t="s">
        <v>2432</v>
      </c>
      <c r="B175" s="37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263868785.59</v>
      </c>
      <c r="E176" s="79">
        <f>E177+E251</f>
        <v>284409077.56999999</v>
      </c>
      <c r="F176" s="71">
        <f t="shared" si="1"/>
        <v>107.78428260624793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40642167.07</v>
      </c>
      <c r="E177" s="79">
        <f>E178+E197+E203+E219+E247+E248</f>
        <v>53069863.309999995</v>
      </c>
      <c r="F177" s="71">
        <f t="shared" si="1"/>
        <v>130.57833067462954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15326355.609999999</v>
      </c>
      <c r="E178" s="79">
        <f>SUM(E179:E181)+E185+E186+SUM(E194:E196)</f>
        <v>20913269.739999998</v>
      </c>
      <c r="F178" s="71">
        <f t="shared" si="1"/>
        <v>136.4529851203159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331">
        <v>9927826.2699999996</v>
      </c>
      <c r="E179" s="192">
        <v>11454760.77</v>
      </c>
      <c r="F179" s="71">
        <f t="shared" si="1"/>
        <v>115.38035072807533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331">
        <v>3659424.02</v>
      </c>
      <c r="E180" s="192">
        <v>5003141.1900000004</v>
      </c>
      <c r="F180" s="71">
        <f t="shared" si="1"/>
        <v>136.71936246404155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507104.34</v>
      </c>
      <c r="E181" s="79">
        <f t="shared" si="28"/>
        <v>506345.72</v>
      </c>
      <c r="F181" s="71">
        <f t="shared" si="1"/>
        <v>99.850401595853029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331">
        <v>0</v>
      </c>
      <c r="E182" s="192">
        <v>1.66</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331">
        <v>495994.13</v>
      </c>
      <c r="E183" s="192">
        <v>493065</v>
      </c>
      <c r="F183" s="71">
        <f t="shared" si="1"/>
        <v>99.409442607717963</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331">
        <v>11110.21</v>
      </c>
      <c r="E184" s="192">
        <v>13279.06</v>
      </c>
      <c r="F184" s="71">
        <f t="shared" si="1"/>
        <v>119.52123317201024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196580.52</v>
      </c>
      <c r="E185" s="192">
        <v>180216.9</v>
      </c>
      <c r="F185" s="71">
        <f t="shared" si="1"/>
        <v>91.675869002686539</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965428.05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785297.31</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180130.74</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512115.36</v>
      </c>
      <c r="E194" s="192">
        <v>1388579.09</v>
      </c>
      <c r="F194" s="71">
        <f t="shared" si="1"/>
        <v>271.1457609863528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566584.18000000005</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523305.1</v>
      </c>
      <c r="E196" s="192">
        <v>848213.84</v>
      </c>
      <c r="F196" s="71">
        <f t="shared" si="1"/>
        <v>162.08782219015254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994578.78</v>
      </c>
      <c r="E197" s="79">
        <f>SUM(E198:E202)</f>
        <v>2279547.3099999996</v>
      </c>
      <c r="F197" s="71">
        <f t="shared" si="1"/>
        <v>229.19725976860269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65103.6</v>
      </c>
      <c r="E198" s="192">
        <v>345161.44</v>
      </c>
      <c r="F198" s="71">
        <f t="shared" si="1"/>
        <v>530.1725864621925</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655170.18000000005</v>
      </c>
      <c r="E199" s="192">
        <v>538082.19999999995</v>
      </c>
      <c r="F199" s="71">
        <f t="shared" ref="F199:F202" si="30">IF(D199&gt;0,IF(E199/D199&gt;=100,"&gt;&gt;100",E199/D199*100),"-")</f>
        <v>82.128615804827973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274305</v>
      </c>
      <c r="E202" s="192">
        <v>1396303.67</v>
      </c>
      <c r="F202" s="71">
        <f t="shared" si="30"/>
        <v>509.03325495342767</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22896323.82</v>
      </c>
      <c r="E219" s="79">
        <f t="shared" si="34"/>
        <v>27796672.859999999</v>
      </c>
      <c r="F219" s="71">
        <f t="shared" si="1"/>
        <v>121.40233986260944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22896323.82</v>
      </c>
      <c r="E220" s="79">
        <f t="shared" si="35"/>
        <v>27796672.859999999</v>
      </c>
      <c r="F220" s="71">
        <f t="shared" si="1"/>
        <v>121.40233986260944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16725536.369999999</v>
      </c>
      <c r="E225" s="192">
        <v>22134232.850000001</v>
      </c>
      <c r="F225" s="71">
        <f t="shared" si="1"/>
        <v>132.33795532979971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6170787.4500000002</v>
      </c>
      <c r="E230" s="192">
        <v>5662440.0099999998</v>
      </c>
      <c r="F230" s="71">
        <f t="shared" si="1"/>
        <v>91.762032899058937</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1409728.1</v>
      </c>
      <c r="E247" s="192">
        <v>2074370.3</v>
      </c>
      <c r="F247" s="71">
        <f>IF(D247&gt;0,IF(E247/D247&gt;=100,"&gt;&gt;100",E247/D247*100),"-")</f>
        <v>147.14683632964397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15180.76</v>
      </c>
      <c r="E248" s="79">
        <f t="shared" si="37"/>
        <v>6003.1</v>
      </c>
      <c r="F248" s="71">
        <f t="shared" si="1"/>
        <v>39.544133495292726</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331">
        <v>7715.91</v>
      </c>
      <c r="E249" s="192">
        <v>4638.25</v>
      </c>
      <c r="F249" s="71">
        <f t="shared" si="1"/>
        <v>60.112805877725371</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331">
        <v>7464.85</v>
      </c>
      <c r="E250" s="192">
        <v>1364.85</v>
      </c>
      <c r="F250" s="71">
        <f t="shared" si="1"/>
        <v>18.283689558397018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223226618.52000001</v>
      </c>
      <c r="E251" s="79">
        <f>+E252+E255-E264+E274+E291</f>
        <v>231339214.25999999</v>
      </c>
      <c r="F251" s="71">
        <f t="shared" si="1"/>
        <v>103.63424209612042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185345308.25999999</v>
      </c>
      <c r="E252" s="79">
        <f>E253-E254</f>
        <v>192730343.25</v>
      </c>
      <c r="F252" s="71">
        <f t="shared" si="1"/>
        <v>103.98447366125953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208761757.22</v>
      </c>
      <c r="E253" s="192">
        <v>221026101.88999999</v>
      </c>
      <c r="F253" s="71">
        <f t="shared" si="1"/>
        <v>105.87480429045988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23416448.960000001</v>
      </c>
      <c r="E254" s="192">
        <v>28295758.640000001</v>
      </c>
      <c r="F254" s="71">
        <f t="shared" si="1"/>
        <v>120.83710338973617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29465270.219999999</v>
      </c>
      <c r="E255" s="79">
        <f>E256-E260</f>
        <v>24326190.100000001</v>
      </c>
      <c r="F255" s="71">
        <f t="shared" si="1"/>
        <v>82.55885630225184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40505638.259999998</v>
      </c>
      <c r="E256" s="79">
        <f>SUM(E257:E259)</f>
        <v>47170534.5</v>
      </c>
      <c r="F256" s="71">
        <f t="shared" si="1"/>
        <v>116.4542432271255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331">
        <v>39710840.32</v>
      </c>
      <c r="E257" s="192">
        <v>41776385.780000001</v>
      </c>
      <c r="F257" s="71">
        <f t="shared" si="1"/>
        <v>105.20146499886506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331">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331">
        <v>794797.94</v>
      </c>
      <c r="E259" s="192">
        <v>5394148.7199999997</v>
      </c>
      <c r="F259" s="71">
        <f t="shared" si="1"/>
        <v>678.6817691047363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11040368.039999999</v>
      </c>
      <c r="E260" s="79">
        <f>SUM(E261:E263)</f>
        <v>22844344.399999999</v>
      </c>
      <c r="F260" s="71">
        <f t="shared" si="1"/>
        <v>206.91651145354388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331">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331">
        <v>11040368.039999999</v>
      </c>
      <c r="E262" s="192">
        <v>22844344.399999999</v>
      </c>
      <c r="F262" s="71">
        <f t="shared" si="1"/>
        <v>206.91651145354388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331">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977225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161267.47</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635826.79</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180130.74</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8401713.6100000013</v>
      </c>
      <c r="E274" s="79">
        <f>SUM(E275:E277)+SUM(E286:E290)</f>
        <v>15216516.129999999</v>
      </c>
      <c r="F274" s="71">
        <f t="shared" si="1"/>
        <v>181.11205447289694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88616.65</v>
      </c>
      <c r="E275" s="192">
        <v>802262.29</v>
      </c>
      <c r="F275" s="71">
        <f t="shared" ref="F275:F290" si="39">IF(D275&gt;0,IF(E275/D275&gt;=100,"&gt;&gt;100",E275/D275*100),"-")</f>
        <v>905.3177817035513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917571.58000000007</v>
      </c>
      <c r="E277" s="79">
        <f>SUM(E278:E285)</f>
        <v>6143234.9000000004</v>
      </c>
      <c r="F277" s="71">
        <f t="shared" si="39"/>
        <v>669.5101541832845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539178.39</v>
      </c>
      <c r="E279" s="192">
        <v>581321.36</v>
      </c>
      <c r="F279" s="71">
        <f t="shared" si="39"/>
        <v>107.81614596979674</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83807.289999999994</v>
      </c>
      <c r="E280" s="192">
        <v>188475.73</v>
      </c>
      <c r="F280" s="71">
        <f t="shared" si="39"/>
        <v>224.89180833791428</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310</v>
      </c>
      <c r="E281" s="192">
        <v>11288.78</v>
      </c>
      <c r="F281" s="71">
        <f t="shared" si="39"/>
        <v>3641.5419354838709</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185184.84</v>
      </c>
      <c r="E283" s="192">
        <v>4497428.1500000004</v>
      </c>
      <c r="F283" s="71">
        <f t="shared" si="39"/>
        <v>2428.6157279397171</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109091.06</v>
      </c>
      <c r="E285" s="192">
        <v>864720.88</v>
      </c>
      <c r="F285" s="71">
        <f t="shared" si="39"/>
        <v>792.65971015406762</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491046.16</v>
      </c>
      <c r="E286" s="192">
        <v>658605.28</v>
      </c>
      <c r="F286" s="71">
        <f t="shared" si="39"/>
        <v>134.12288571811661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505437.78</v>
      </c>
      <c r="E287" s="192">
        <v>580302.49</v>
      </c>
      <c r="F287" s="71">
        <f t="shared" si="39"/>
        <v>114.81185478457903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560305.26</v>
      </c>
      <c r="E288" s="192">
        <v>868123.24</v>
      </c>
      <c r="F288" s="71">
        <f t="shared" si="39"/>
        <v>154.93754957788545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5801106.2800000003</v>
      </c>
      <c r="E289" s="192">
        <v>6138859.6200000001</v>
      </c>
      <c r="F289" s="71">
        <f t="shared" si="39"/>
        <v>105.82222292952027</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37629.9</v>
      </c>
      <c r="E290" s="192">
        <v>25128.31</v>
      </c>
      <c r="F290" s="71">
        <f t="shared" si="39"/>
        <v>66.777509374194452</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14326.43</v>
      </c>
      <c r="E291" s="79">
        <f>SUM(E292:E295)</f>
        <v>43389.78</v>
      </c>
      <c r="F291" s="71">
        <f t="shared" si="1"/>
        <v>302.86526371189473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5254.82</v>
      </c>
      <c r="E292" s="192">
        <v>5132.72</v>
      </c>
      <c r="F292" s="71">
        <f t="shared" si="1"/>
        <v>97.676418982952811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9071.61</v>
      </c>
      <c r="E293" s="192">
        <v>34547.25</v>
      </c>
      <c r="F293" s="71">
        <f t="shared" ref="F293:F295" si="40">IF(D293&gt;0,IF(E293/D293&gt;=100,"&gt;&gt;100",E293/D293*100),"-")</f>
        <v>380.82821020744939</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3709.81</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177401751.94</v>
      </c>
      <c r="E297" s="79">
        <f t="shared" si="42"/>
        <v>243074262.75999999</v>
      </c>
      <c r="F297" s="71">
        <f t="shared" si="1"/>
        <v>137.01908808781744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177401751.94</v>
      </c>
      <c r="E298" s="193">
        <v>243074262.75999999</v>
      </c>
      <c r="F298" s="75">
        <f t="shared" si="1"/>
        <v>137.01908808781744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1" t="s">
        <v>1254</v>
      </c>
      <c r="B299" s="37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331">
        <v>2198106.21</v>
      </c>
      <c r="E300" s="192">
        <v>2301229.38</v>
      </c>
      <c r="F300" s="71">
        <f t="shared" ref="F300:F365" si="43">IF(D300&gt;0,IF(E300/D300&gt;=100,"&gt;&gt;100",E300/D300*100),"-")</f>
        <v>104.69145528686714</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331">
        <v>14029754.01</v>
      </c>
      <c r="E301" s="192">
        <v>15342037.32</v>
      </c>
      <c r="F301" s="71">
        <f t="shared" si="43"/>
        <v>109.35357319212184</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331">
        <v>4772308.99</v>
      </c>
      <c r="E302" s="192">
        <v>6123425.4699999997</v>
      </c>
      <c r="F302" s="71">
        <f t="shared" si="43"/>
        <v>128.31158843300295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331">
        <v>4936471.68</v>
      </c>
      <c r="E303" s="192">
        <v>10728361.630000001</v>
      </c>
      <c r="F303" s="71">
        <f t="shared" si="43"/>
        <v>217.32853595546206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1454324.28</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331">
        <v>5122.1000000000004</v>
      </c>
      <c r="E305" s="192">
        <v>32624.53</v>
      </c>
      <c r="F305" s="71">
        <f t="shared" si="43"/>
        <v>636.93660803186185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331">
        <v>14239.5</v>
      </c>
      <c r="E306" s="192">
        <v>10823.19</v>
      </c>
      <c r="F306" s="71">
        <f t="shared" si="43"/>
        <v>76.008216580638361</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525.99</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331">
        <v>434760.86</v>
      </c>
      <c r="E308" s="192">
        <v>538522.94999999995</v>
      </c>
      <c r="F308" s="71">
        <f t="shared" si="43"/>
        <v>123.86647454878987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331">
        <v>87277.33</v>
      </c>
      <c r="E309" s="192">
        <v>54008.77</v>
      </c>
      <c r="F309" s="71">
        <f t="shared" si="43"/>
        <v>61.881785338758647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331">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331">
        <v>282440.73</v>
      </c>
      <c r="E311" s="192">
        <v>334404.42</v>
      </c>
      <c r="F311" s="71">
        <f t="shared" si="43"/>
        <v>118.39808656492285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331">
        <v>972764.42</v>
      </c>
      <c r="E336" s="192">
        <v>3810063.31</v>
      </c>
      <c r="F336" s="71">
        <f t="shared" si="43"/>
        <v>391.67379394900155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331">
        <v>14353591.189999999</v>
      </c>
      <c r="E337" s="192">
        <v>17103206.43</v>
      </c>
      <c r="F337" s="71">
        <f t="shared" si="43"/>
        <v>119.15628781399062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331">
        <v>161157.65</v>
      </c>
      <c r="E338" s="192">
        <v>242162.18</v>
      </c>
      <c r="F338" s="71">
        <f t="shared" si="43"/>
        <v>150.26415438547286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331">
        <v>833421.13</v>
      </c>
      <c r="E339" s="192">
        <v>2037385.13</v>
      </c>
      <c r="F339" s="71">
        <f t="shared" si="43"/>
        <v>244.46046022375265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331">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331">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331">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331">
        <v>22896323.82</v>
      </c>
      <c r="E343" s="192">
        <v>27796672.859999999</v>
      </c>
      <c r="F343" s="71">
        <f t="shared" si="43"/>
        <v>121.40233986260944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55262.82</v>
      </c>
      <c r="E344" s="192">
        <v>417278.45</v>
      </c>
      <c r="F344" s="71">
        <f t="shared" si="43"/>
        <v>755.07990725048057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8943.67</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440200.28</v>
      </c>
      <c r="E365" s="192">
        <v>759782.81</v>
      </c>
      <c r="F365" s="71">
        <f t="shared" si="43"/>
        <v>172.59934727892494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31">
        <v>717127.75</v>
      </c>
      <c r="E366" s="192">
        <v>716572.02</v>
      </c>
      <c r="F366" s="71">
        <f t="shared" ref="F366:F397" si="44">IF(D366&gt;0,IF(E366/D366&gt;=100,"&gt;&gt;100",E366/D366*100),"-")</f>
        <v>99.922506136458949</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31">
        <v>10343.15</v>
      </c>
      <c r="E367" s="192">
        <v>36916.910000000003</v>
      </c>
      <c r="F367" s="71">
        <f t="shared" si="44"/>
        <v>356.9213440779647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31">
        <v>58196.04</v>
      </c>
      <c r="E368" s="192">
        <v>82301.61</v>
      </c>
      <c r="F368" s="71">
        <f t="shared" si="44"/>
        <v>141.42132351273386</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34550.839999999997</v>
      </c>
      <c r="E370" s="192">
        <v>134550.84</v>
      </c>
      <c r="F370" s="71">
        <f t="shared" si="44"/>
        <v>389.42856382073489</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114914.4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5298.04</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31">
        <v>139225.96</v>
      </c>
      <c r="E379" s="192">
        <v>89207.9</v>
      </c>
      <c r="F379" s="71">
        <f t="shared" si="44"/>
        <v>64.074185590101152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10084.08</v>
      </c>
      <c r="E380" s="192">
        <v>134825.76999999999</v>
      </c>
      <c r="F380" s="71">
        <f t="shared" si="44"/>
        <v>1337.0160688927497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257429.28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722.76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2881631.43</v>
      </c>
      <c r="E387" s="192">
        <v>3236960.91</v>
      </c>
      <c r="F387" s="71">
        <f t="shared" si="44"/>
        <v>112.33084412880659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1648069.14</v>
      </c>
      <c r="E389" s="192">
        <v>1650069.14</v>
      </c>
      <c r="F389" s="71">
        <f t="shared" si="44"/>
        <v>100.12135413202385</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158740812.34</v>
      </c>
      <c r="E391" s="288">
        <v>178437220.15000001</v>
      </c>
      <c r="F391" s="263">
        <f t="shared" si="44"/>
        <v>112.40790412979185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2370962.64</v>
      </c>
      <c r="E392" s="288">
        <v>2161390.84</v>
      </c>
      <c r="F392" s="263">
        <f t="shared" si="44"/>
        <v>91.16089825860773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6192191.9400000004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217377.26</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36470821.979999997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11760276.390000001</v>
      </c>
      <c r="E397" s="284">
        <v>14708230.539999999</v>
      </c>
      <c r="F397" s="289">
        <f t="shared" si="44"/>
        <v>125.06704819035292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8 D12:E13 E9:E11 D19:E19 E14:E18 D29:E29 E20:E28 D35:E35 E30:E34 D41:E45 E36:E40 D52:E52 E46:E51 D56:E56 E53:E55 D63:E63 E57:E62 D68:E71 E64:E67 D76:E83 E72:E75 D88:E150 E84:E87 D165:E165 E151:E164 D171:E171 E166:E170 E172:E174">
    <cfRule type="cellIs" dxfId="57" priority="37" operator="lessThan">
      <formula>0</formula>
    </cfRule>
  </conditionalFormatting>
  <conditionalFormatting sqref="D176:E178 D181:E181 E179:E180 D185:E248 E182:E184 E249:E250">
    <cfRule type="cellIs" dxfId="56" priority="33" operator="lessThan">
      <formula>0</formula>
    </cfRule>
  </conditionalFormatting>
  <conditionalFormatting sqref="D254:E254">
    <cfRule type="cellIs" dxfId="55" priority="38" operator="lessThan">
      <formula>0</formula>
    </cfRule>
  </conditionalFormatting>
  <conditionalFormatting sqref="D256:E256 D260:E260 E257:E259 D264:E298 E261:E263">
    <cfRule type="cellIs" dxfId="54" priority="30" operator="lessThan">
      <formula>0</formula>
    </cfRule>
  </conditionalFormatting>
  <conditionalFormatting sqref="D304:E304 E300:E303 D307:E307 E305:E306 D312:E335 E308:E311 D344:E365 E336:E343 D369:E378 E366:E368 D380:E396 E379">
    <cfRule type="cellIs" dxfId="53" priority="28" operator="lessThan">
      <formula>0</formula>
    </cfRule>
  </conditionalFormatting>
  <conditionalFormatting sqref="D397:E397">
    <cfRule type="cellIs" dxfId="52" priority="29" operator="lessThan">
      <formula>-0.001</formula>
    </cfRule>
  </conditionalFormatting>
  <conditionalFormatting sqref="D9:D11">
    <cfRule type="cellIs" dxfId="51" priority="27" operator="lessThan">
      <formula>0</formula>
    </cfRule>
  </conditionalFormatting>
  <conditionalFormatting sqref="D14:D18">
    <cfRule type="cellIs" dxfId="50" priority="26" operator="lessThan">
      <formula>0</formula>
    </cfRule>
  </conditionalFormatting>
  <conditionalFormatting sqref="D20:D28">
    <cfRule type="cellIs" dxfId="49" priority="25" operator="lessThan">
      <formula>0</formula>
    </cfRule>
  </conditionalFormatting>
  <conditionalFormatting sqref="D30:D34">
    <cfRule type="cellIs" dxfId="48" priority="24" operator="lessThan">
      <formula>0</formula>
    </cfRule>
  </conditionalFormatting>
  <conditionalFormatting sqref="D36:D40">
    <cfRule type="cellIs" dxfId="47" priority="23" operator="lessThan">
      <formula>0</formula>
    </cfRule>
  </conditionalFormatting>
  <conditionalFormatting sqref="D46:D51">
    <cfRule type="cellIs" dxfId="46" priority="22" operator="lessThan">
      <formula>0</formula>
    </cfRule>
  </conditionalFormatting>
  <conditionalFormatting sqref="D53:D55">
    <cfRule type="cellIs" dxfId="45" priority="21" operator="lessThan">
      <formula>0</formula>
    </cfRule>
  </conditionalFormatting>
  <conditionalFormatting sqref="D57:D62">
    <cfRule type="cellIs" dxfId="44" priority="20" operator="lessThan">
      <formula>0</formula>
    </cfRule>
  </conditionalFormatting>
  <conditionalFormatting sqref="D64:D67">
    <cfRule type="cellIs" dxfId="43" priority="19" operator="lessThan">
      <formula>0</formula>
    </cfRule>
  </conditionalFormatting>
  <conditionalFormatting sqref="D72:D75">
    <cfRule type="cellIs" dxfId="42" priority="18" operator="lessThan">
      <formula>0</formula>
    </cfRule>
  </conditionalFormatting>
  <conditionalFormatting sqref="D84:D87">
    <cfRule type="cellIs" dxfId="41" priority="17" operator="lessThan">
      <formula>0</formula>
    </cfRule>
  </conditionalFormatting>
  <conditionalFormatting sqref="D151:D164">
    <cfRule type="cellIs" dxfId="40" priority="16" operator="lessThan">
      <formula>0</formula>
    </cfRule>
  </conditionalFormatting>
  <conditionalFormatting sqref="D166:D170">
    <cfRule type="cellIs" dxfId="39" priority="15" operator="lessThan">
      <formula>0</formula>
    </cfRule>
  </conditionalFormatting>
  <conditionalFormatting sqref="D172:D174">
    <cfRule type="cellIs" dxfId="38" priority="14" operator="lessThan">
      <formula>0</formula>
    </cfRule>
  </conditionalFormatting>
  <conditionalFormatting sqref="D179:D180">
    <cfRule type="cellIs" dxfId="37" priority="13" operator="lessThan">
      <formula>0</formula>
    </cfRule>
  </conditionalFormatting>
  <conditionalFormatting sqref="D182:D184">
    <cfRule type="cellIs" dxfId="36" priority="12" operator="lessThan">
      <formula>0</formula>
    </cfRule>
  </conditionalFormatting>
  <conditionalFormatting sqref="D249:D250">
    <cfRule type="cellIs" dxfId="35" priority="11" operator="lessThan">
      <formula>0</formula>
    </cfRule>
  </conditionalFormatting>
  <conditionalFormatting sqref="D257:D259">
    <cfRule type="cellIs" dxfId="34" priority="10" operator="lessThan">
      <formula>0</formula>
    </cfRule>
  </conditionalFormatting>
  <conditionalFormatting sqref="D261:D263">
    <cfRule type="cellIs" dxfId="33" priority="9" operator="lessThan">
      <formula>0</formula>
    </cfRule>
  </conditionalFormatting>
  <conditionalFormatting sqref="D300:D303">
    <cfRule type="cellIs" dxfId="32" priority="8" operator="lessThan">
      <formula>0</formula>
    </cfRule>
  </conditionalFormatting>
  <conditionalFormatting sqref="D305:D306">
    <cfRule type="cellIs" dxfId="31" priority="7" operator="lessThan">
      <formula>0</formula>
    </cfRule>
  </conditionalFormatting>
  <conditionalFormatting sqref="D308:D311">
    <cfRule type="cellIs" dxfId="30" priority="6" operator="lessThan">
      <formula>0</formula>
    </cfRule>
  </conditionalFormatting>
  <conditionalFormatting sqref="D336:D343">
    <cfRule type="cellIs" dxfId="29" priority="5" operator="lessThan">
      <formula>0</formula>
    </cfRule>
  </conditionalFormatting>
  <conditionalFormatting sqref="D366">
    <cfRule type="cellIs" dxfId="28" priority="4" operator="lessThan">
      <formula>0</formula>
    </cfRule>
  </conditionalFormatting>
  <conditionalFormatting sqref="D367">
    <cfRule type="cellIs" dxfId="27" priority="3" operator="lessThan">
      <formula>0</formula>
    </cfRule>
  </conditionalFormatting>
  <conditionalFormatting sqref="D368">
    <cfRule type="cellIs" dxfId="26" priority="2" operator="lessThan">
      <formula>0</formula>
    </cfRule>
  </conditionalFormatting>
  <conditionalFormatting sqref="D379">
    <cfRule type="cellIs" dxfId="25"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7" sqref="E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4" t="s">
        <v>2832</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15735896.16</v>
      </c>
      <c r="E5" s="58">
        <f t="shared" si="0"/>
        <v>23613092.66</v>
      </c>
      <c r="F5" s="59">
        <f t="shared" ref="F5:F141" si="1">IF(D5&gt;0,IF(E5/D5&gt;=100,"&gt;&gt;100",E5/D5*100),"-")</f>
        <v>150.05877275692444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991860.65999999992</v>
      </c>
      <c r="E6" s="60">
        <f t="shared" si="2"/>
        <v>3182220.93</v>
      </c>
      <c r="F6" s="45">
        <f t="shared" si="1"/>
        <v>320.83346566038824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330">
        <v>206239.81</v>
      </c>
      <c r="E7" s="194">
        <v>969971.5</v>
      </c>
      <c r="F7" s="45">
        <f t="shared" si="1"/>
        <v>470.31244840654188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330">
        <v>784371.85</v>
      </c>
      <c r="E8" s="194">
        <v>2200673.4300000002</v>
      </c>
      <c r="F8" s="45">
        <f t="shared" si="1"/>
        <v>280.56506999836881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330">
        <v>1249</v>
      </c>
      <c r="E9" s="194">
        <v>11576</v>
      </c>
      <c r="F9" s="45">
        <f t="shared" si="1"/>
        <v>926.82145716573268</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14744035.5</v>
      </c>
      <c r="E13" s="60">
        <f t="shared" si="4"/>
        <v>20430871.73</v>
      </c>
      <c r="F13" s="45">
        <f t="shared" si="1"/>
        <v>138.57041872966192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330">
        <v>10456808.93</v>
      </c>
      <c r="E14" s="194">
        <v>13173068.890000001</v>
      </c>
      <c r="F14" s="45">
        <f t="shared" si="1"/>
        <v>125.97599304131113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330">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330">
        <v>4287226.57</v>
      </c>
      <c r="E16" s="194">
        <v>7257802.8399999999</v>
      </c>
      <c r="F16" s="45">
        <f t="shared" si="1"/>
        <v>169.28899654584851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330">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330">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330">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330">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330">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28478.959999999999</v>
      </c>
      <c r="E22" s="60">
        <f t="shared" si="5"/>
        <v>29523.29</v>
      </c>
      <c r="F22" s="45">
        <f t="shared" si="1"/>
        <v>103.66702295308536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28478.959999999999</v>
      </c>
      <c r="E24" s="194">
        <v>29523.29</v>
      </c>
      <c r="F24" s="45">
        <f t="shared" si="1"/>
        <v>103.66702295308536</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462380</v>
      </c>
      <c r="E28" s="60">
        <f t="shared" si="6"/>
        <v>681200</v>
      </c>
      <c r="F28" s="45">
        <f t="shared" si="1"/>
        <v>147.3247112764393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462380</v>
      </c>
      <c r="E30" s="194">
        <v>681200</v>
      </c>
      <c r="F30" s="45">
        <f t="shared" si="1"/>
        <v>147.3247112764393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6818626.54</v>
      </c>
      <c r="E35" s="60">
        <f t="shared" si="7"/>
        <v>6968397.9500000002</v>
      </c>
      <c r="F35" s="45">
        <f t="shared" si="1"/>
        <v>102.19650407778455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602712.68000000005</v>
      </c>
      <c r="E36" s="60">
        <f t="shared" si="8"/>
        <v>794251.59</v>
      </c>
      <c r="F36" s="45">
        <f t="shared" si="1"/>
        <v>131.77947243452718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582712.68000000005</v>
      </c>
      <c r="E37" s="194">
        <v>794251.59</v>
      </c>
      <c r="F37" s="45">
        <f t="shared" si="1"/>
        <v>136.30243810723323</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20000</v>
      </c>
      <c r="E38" s="194">
        <v>0</v>
      </c>
      <c r="F38" s="45">
        <f t="shared" si="1"/>
        <v>0</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2233586.94</v>
      </c>
      <c r="E39" s="60">
        <f t="shared" si="9"/>
        <v>2098850.5299999998</v>
      </c>
      <c r="F39" s="45">
        <f t="shared" si="1"/>
        <v>93.967711415791129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2039918.08</v>
      </c>
      <c r="E40" s="194">
        <v>1839264.23</v>
      </c>
      <c r="F40" s="45">
        <f t="shared" si="1"/>
        <v>90.163631963103143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193668.86</v>
      </c>
      <c r="E42" s="194">
        <v>259586.3</v>
      </c>
      <c r="F42" s="45">
        <f t="shared" si="1"/>
        <v>134.03615842009913</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58813.35</v>
      </c>
      <c r="E43" s="60">
        <f t="shared" si="10"/>
        <v>313784.03000000003</v>
      </c>
      <c r="F43" s="45">
        <f t="shared" si="1"/>
        <v>533.52517753197196</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58813.35</v>
      </c>
      <c r="E49" s="194">
        <v>313784.03000000003</v>
      </c>
      <c r="F49" s="45">
        <f t="shared" si="1"/>
        <v>533.52517753197196</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2151931</v>
      </c>
      <c r="E54" s="60">
        <f t="shared" si="12"/>
        <v>2102094.4500000002</v>
      </c>
      <c r="F54" s="45">
        <f t="shared" si="1"/>
        <v>97.684100930745473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835000</v>
      </c>
      <c r="E55" s="194">
        <v>565125</v>
      </c>
      <c r="F55" s="45">
        <f t="shared" si="1"/>
        <v>67.679640718562865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1316931</v>
      </c>
      <c r="E56" s="194">
        <v>1536969.45</v>
      </c>
      <c r="F56" s="45">
        <f t="shared" si="1"/>
        <v>116.70842663738648</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725109.05</v>
      </c>
      <c r="E61" s="60">
        <f t="shared" si="13"/>
        <v>1128299.74</v>
      </c>
      <c r="F61" s="45">
        <f t="shared" si="1"/>
        <v>155.6041453351051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516909.05</v>
      </c>
      <c r="E64" s="194">
        <v>780465.67</v>
      </c>
      <c r="F64" s="45">
        <f t="shared" si="1"/>
        <v>150.98703920931547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208200</v>
      </c>
      <c r="E65" s="194">
        <v>347834.07</v>
      </c>
      <c r="F65" s="45">
        <f t="shared" si="1"/>
        <v>167.06727665706052</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1046473.5199999999</v>
      </c>
      <c r="E66" s="60">
        <f t="shared" si="14"/>
        <v>531117.61</v>
      </c>
      <c r="F66" s="45">
        <f t="shared" si="1"/>
        <v>50.753086423056374</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8457.61</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237520.15</v>
      </c>
      <c r="E69" s="194">
        <v>302751.90000000002</v>
      </c>
      <c r="F69" s="45">
        <f t="shared" si="1"/>
        <v>127.46366992442537</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12719.55</v>
      </c>
      <c r="E71" s="194">
        <v>30142.77</v>
      </c>
      <c r="F71" s="45">
        <f t="shared" si="1"/>
        <v>236.97984598511744</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796233.82</v>
      </c>
      <c r="E72" s="194">
        <v>189765.33</v>
      </c>
      <c r="F72" s="45">
        <f t="shared" si="1"/>
        <v>23.832864823551454</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1100777.82</v>
      </c>
      <c r="E75" s="60">
        <f t="shared" si="15"/>
        <v>1418252.81</v>
      </c>
      <c r="F75" s="45">
        <f t="shared" si="1"/>
        <v>128.84096901589098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330">
        <v>242574.24</v>
      </c>
      <c r="E76" s="194">
        <v>267449.24</v>
      </c>
      <c r="F76" s="45">
        <f t="shared" si="1"/>
        <v>110.25459257339114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330">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330">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330">
        <v>6441.25</v>
      </c>
      <c r="E79" s="194">
        <v>10963.95</v>
      </c>
      <c r="F79" s="45">
        <f t="shared" si="1"/>
        <v>170.21463225305649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330">
        <v>748080.28</v>
      </c>
      <c r="E80" s="194">
        <v>1025139.62</v>
      </c>
      <c r="F80" s="45">
        <f t="shared" si="1"/>
        <v>137.03604377861691</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330">
        <v>103682.05</v>
      </c>
      <c r="E81" s="194">
        <v>114700</v>
      </c>
      <c r="F81" s="45">
        <f t="shared" si="1"/>
        <v>110.6266706725031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333911.62</v>
      </c>
      <c r="E82" s="60">
        <f t="shared" si="16"/>
        <v>578459.04</v>
      </c>
      <c r="F82" s="45">
        <f t="shared" si="1"/>
        <v>173.23716976366384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333911.62</v>
      </c>
      <c r="E88" s="194">
        <v>578459.04</v>
      </c>
      <c r="F88" s="45">
        <f t="shared" si="1"/>
        <v>173.23716976366384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70309733.239999995</v>
      </c>
      <c r="E89" s="60">
        <f t="shared" si="17"/>
        <v>76201282.329999998</v>
      </c>
      <c r="F89" s="45">
        <f t="shared" si="1"/>
        <v>108.37942176496303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9078953.040000001</v>
      </c>
      <c r="E90" s="60">
        <f t="shared" si="18"/>
        <v>9692176.3699999992</v>
      </c>
      <c r="F90" s="45">
        <f t="shared" si="1"/>
        <v>106.754339705231</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8280296.7400000002</v>
      </c>
      <c r="E91" s="194">
        <v>9312294.3699999992</v>
      </c>
      <c r="F91" s="45">
        <f t="shared" si="1"/>
        <v>112.46329283121801</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798656.3</v>
      </c>
      <c r="E92" s="194">
        <v>379882</v>
      </c>
      <c r="F92" s="45">
        <f t="shared" si="1"/>
        <v>47.56514160096151</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25399346.039999999</v>
      </c>
      <c r="E94" s="60">
        <f t="shared" si="19"/>
        <v>27404155.25</v>
      </c>
      <c r="F94" s="45">
        <f t="shared" si="1"/>
        <v>107.89315286638774</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18520429.09</v>
      </c>
      <c r="E95" s="194">
        <v>18688069.329999998</v>
      </c>
      <c r="F95" s="45">
        <f t="shared" si="1"/>
        <v>100.90516390946101</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6878916.9500000002</v>
      </c>
      <c r="E96" s="194">
        <v>8716085.9199999999</v>
      </c>
      <c r="F96" s="45">
        <f t="shared" si="1"/>
        <v>126.70724161017819</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9894376.4399999995</v>
      </c>
      <c r="E99" s="60">
        <f t="shared" si="20"/>
        <v>9928392.7400000002</v>
      </c>
      <c r="F99" s="45">
        <f t="shared" si="1"/>
        <v>100.34379427755024</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9894376.4399999995</v>
      </c>
      <c r="E101" s="194">
        <v>9928392.7400000002</v>
      </c>
      <c r="F101" s="45">
        <f t="shared" si="1"/>
        <v>100.34379427755024</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24590848.960000001</v>
      </c>
      <c r="E104" s="194">
        <v>25982492.329999998</v>
      </c>
      <c r="F104" s="45">
        <f t="shared" si="1"/>
        <v>105.6591920525545</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807039.26</v>
      </c>
      <c r="E105" s="194">
        <v>2880740.13</v>
      </c>
      <c r="F105" s="45">
        <f t="shared" si="1"/>
        <v>356.95167171916762</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539169.5</v>
      </c>
      <c r="E106" s="194">
        <v>313325.51</v>
      </c>
      <c r="F106" s="45">
        <f t="shared" si="1"/>
        <v>58.112617646213295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5154387.0199999996</v>
      </c>
      <c r="E107" s="60">
        <f t="shared" si="21"/>
        <v>6784193.3599999994</v>
      </c>
      <c r="F107" s="45">
        <f t="shared" si="1"/>
        <v>131.61978977667067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330">
        <v>1040798.5</v>
      </c>
      <c r="E108" s="194">
        <v>1800982.88</v>
      </c>
      <c r="F108" s="45">
        <f t="shared" si="1"/>
        <v>173.03857374890526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330">
        <v>3641610.01</v>
      </c>
      <c r="E109" s="194">
        <v>4374778.47</v>
      </c>
      <c r="F109" s="45">
        <f t="shared" si="1"/>
        <v>120.13308558540568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330">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330">
        <v>471978.51</v>
      </c>
      <c r="E111" s="194">
        <v>588059.77</v>
      </c>
      <c r="F111" s="45">
        <f t="shared" si="1"/>
        <v>124.59460707225844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330">
        <v>0</v>
      </c>
      <c r="E112" s="194">
        <v>20372.240000000002</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330">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79532587.390000001</v>
      </c>
      <c r="E114" s="60">
        <f t="shared" si="22"/>
        <v>97535202.859999999</v>
      </c>
      <c r="F114" s="45">
        <f t="shared" si="1"/>
        <v>122.63552093649545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32751763.66</v>
      </c>
      <c r="E115" s="60">
        <f t="shared" si="23"/>
        <v>45763456.129999995</v>
      </c>
      <c r="F115" s="45">
        <f t="shared" si="1"/>
        <v>139.72821923446915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330">
        <v>12235.79</v>
      </c>
      <c r="E116" s="194">
        <v>11815.23</v>
      </c>
      <c r="F116" s="45">
        <f t="shared" si="1"/>
        <v>96.562870072140811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330">
        <v>32739527.870000001</v>
      </c>
      <c r="E117" s="194">
        <v>45751640.899999999</v>
      </c>
      <c r="F117" s="45">
        <f t="shared" si="1"/>
        <v>139.74435148138866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40709368.740000002</v>
      </c>
      <c r="E118" s="60">
        <f t="shared" si="24"/>
        <v>46955391.589999996</v>
      </c>
      <c r="F118" s="45">
        <f t="shared" si="1"/>
        <v>115.34296168995321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330">
        <v>8481179.8300000001</v>
      </c>
      <c r="E119" s="194">
        <v>9418411.8699999992</v>
      </c>
      <c r="F119" s="45">
        <f t="shared" si="1"/>
        <v>111.05072712507263</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330">
        <v>32228188.91</v>
      </c>
      <c r="E120" s="194">
        <v>37536979.719999999</v>
      </c>
      <c r="F120" s="45">
        <f t="shared" si="1"/>
        <v>116.4725074214541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330">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1389265.32</v>
      </c>
      <c r="E122" s="60">
        <f t="shared" si="25"/>
        <v>1603276.99</v>
      </c>
      <c r="F122" s="45">
        <f t="shared" si="1"/>
        <v>115.40466510745406</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330">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330">
        <v>1389265.32</v>
      </c>
      <c r="E124" s="194">
        <v>1603276.99</v>
      </c>
      <c r="F124" s="45">
        <f t="shared" si="1"/>
        <v>115.40466510745406</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330">
        <v>578908.64</v>
      </c>
      <c r="E125" s="194">
        <v>1294149.8500000001</v>
      </c>
      <c r="F125" s="45">
        <f t="shared" si="1"/>
        <v>223.54992836175325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330">
        <v>3536457.11</v>
      </c>
      <c r="E126" s="194">
        <v>1878014.31</v>
      </c>
      <c r="F126" s="45">
        <f t="shared" si="1"/>
        <v>53.104399447954854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330">
        <v>30874.95</v>
      </c>
      <c r="E127" s="194">
        <v>27290.34</v>
      </c>
      <c r="F127" s="45">
        <f t="shared" si="1"/>
        <v>88.389908323738169</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330">
        <v>535948.97</v>
      </c>
      <c r="E128" s="194">
        <v>13623.65</v>
      </c>
      <c r="F128" s="45">
        <f t="shared" si="1"/>
        <v>2.5419677548778572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14779717.82</v>
      </c>
      <c r="E129" s="60">
        <f t="shared" si="26"/>
        <v>15759752.939999999</v>
      </c>
      <c r="F129" s="45">
        <f t="shared" si="1"/>
        <v>106.63094608392191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330">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330">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330">
        <v>11863571.470000001</v>
      </c>
      <c r="E133" s="194">
        <v>14478720.449999999</v>
      </c>
      <c r="F133" s="45">
        <f t="shared" si="1"/>
        <v>122.04352194120509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330">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330">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330">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330">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330">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330">
        <v>4410.04</v>
      </c>
      <c r="E139" s="194">
        <v>27739.8</v>
      </c>
      <c r="F139" s="45">
        <f t="shared" si="1"/>
        <v>629.01470281448701</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330">
        <v>2911736.31</v>
      </c>
      <c r="E140" s="194">
        <v>1253292.69</v>
      </c>
      <c r="F140" s="45">
        <f t="shared" si="1"/>
        <v>43.042794970675075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194256496.56999999</v>
      </c>
      <c r="E141" s="81">
        <f t="shared" si="28"/>
        <v>229569357.24000001</v>
      </c>
      <c r="F141" s="61">
        <f t="shared" si="1"/>
        <v>118.17847088438305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6 D10:E13 E7:E9 D22:E75 E14:E21 D82:E107 E76:E81 D114:E115 E108:E113 D118:E118 E116:E117 D122:E122 E119:E121 D129:E130 E123:E128 D141:E141 E131:E140">
    <cfRule type="cellIs" dxfId="24" priority="10" operator="lessThan">
      <formula>-0.001</formula>
    </cfRule>
  </conditionalFormatting>
  <conditionalFormatting sqref="D7:D9">
    <cfRule type="cellIs" dxfId="23" priority="8" operator="lessThan">
      <formula>-0.001</formula>
    </cfRule>
  </conditionalFormatting>
  <conditionalFormatting sqref="D14:D21">
    <cfRule type="cellIs" dxfId="22" priority="7" operator="lessThan">
      <formula>-0.001</formula>
    </cfRule>
  </conditionalFormatting>
  <conditionalFormatting sqref="D76:D81">
    <cfRule type="cellIs" dxfId="21" priority="6" operator="lessThan">
      <formula>-0.001</formula>
    </cfRule>
  </conditionalFormatting>
  <conditionalFormatting sqref="D108:D113">
    <cfRule type="cellIs" dxfId="20" priority="5" operator="lessThan">
      <formula>-0.001</formula>
    </cfRule>
  </conditionalFormatting>
  <conditionalFormatting sqref="D116:D117">
    <cfRule type="cellIs" dxfId="19" priority="4" operator="lessThan">
      <formula>-0.001</formula>
    </cfRule>
  </conditionalFormatting>
  <conditionalFormatting sqref="D119:D121">
    <cfRule type="cellIs" dxfId="18" priority="3" operator="lessThan">
      <formula>-0.001</formula>
    </cfRule>
  </conditionalFormatting>
  <conditionalFormatting sqref="D123:D128">
    <cfRule type="cellIs" dxfId="17" priority="2" operator="lessThan">
      <formula>-0.001</formula>
    </cfRule>
  </conditionalFormatting>
  <conditionalFormatting sqref="D131:D140">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3084</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948717.48000000021</v>
      </c>
      <c r="E5" s="82">
        <f t="shared" si="0"/>
        <v>3021036.2800000003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942918.4600000002</v>
      </c>
      <c r="E6" s="83">
        <f t="shared" si="1"/>
        <v>2198045.7900000005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654240.25000000012</v>
      </c>
      <c r="E7" s="83">
        <f t="shared" si="2"/>
        <v>2198045.7900000005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558036.14</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636640.53</v>
      </c>
      <c r="E9" s="195">
        <v>1616790.83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5794.91</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17423.91</v>
      </c>
      <c r="E12" s="195">
        <v>17423.91</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175.81</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288678.21000000002</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288678.21000000002</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5799.02</v>
      </c>
      <c r="E22" s="83">
        <f t="shared" si="3"/>
        <v>822990.49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5799.02</v>
      </c>
      <c r="E23" s="83">
        <f t="shared" si="4"/>
        <v>268799.15999999997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78781.42</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5799.02</v>
      </c>
      <c r="E25" s="195">
        <v>159857.93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1480.92</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28645.69</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33.200000000000003</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554191.33000000007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8.77</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554182.56000000006</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6763.12</v>
      </c>
      <c r="E38" s="83">
        <f>E39+E44</f>
        <v>3764.2</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3764.2</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3764.2</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6763.12</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6763.12</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1" t="s">
        <v>3154</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40613183.329999998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258414832.86000001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696815.11</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206014040.78999999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130989704.54000001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44084224.539999999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833158.73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2103500.44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5655348.4100000001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6953603.8700000001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6535504.7800000003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8858995.4800000004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21948145.489999998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6634915.54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5634.11</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6629281.4299999997</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23120915.93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245964155.97999999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655662.54</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200152901.48000002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129479583.70999999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42677148.049999997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833387.12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2120178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4689920.3600000003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6088765.9900000002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5968925.1399999997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8294993.1100000003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20663471.949999999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1728932.39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1728932.39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22763187.620000001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53063860.210000008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3620466.06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9320.5300000000007</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6631.89</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2688.64</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3369141.85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17652.009999999998</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17652.009999999998</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1118371.26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1035253.81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29884.99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30099.24</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23133.22</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4007.06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4007.06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158429.73000000001</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158429.73000000001</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708428.05</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708428.05</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803993.90999999992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794203.32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9790.59</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554551.26</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554551.26</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3708.57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498.8</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3123.13</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60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26.64</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230751.28999999998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229656.68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469.61</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625</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11252.39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49443394.149999999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687895.15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16812878.850000001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2315118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27796672.859999999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1830829.29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1" t="s">
        <v>3154</v>
      </c>
      <c r="B1" s="389"/>
      <c r="C1" s="389"/>
      <c r="D1" s="389"/>
      <c r="E1" s="51" t="s">
        <v>3301</v>
      </c>
      <c r="F1" s="51"/>
      <c r="G1" s="51"/>
      <c r="H1" s="51"/>
      <c r="I1" s="51"/>
      <c r="J1" s="51"/>
      <c r="K1" s="51"/>
      <c r="L1" s="51"/>
      <c r="M1" s="51"/>
      <c r="N1" s="51"/>
      <c r="O1" s="51"/>
      <c r="P1" s="51"/>
    </row>
    <row r="2" spans="1:17" ht="37.5" customHeight="1" x14ac:dyDescent="0.2">
      <c r="A2" s="391" t="s">
        <v>3302</v>
      </c>
      <c r="B2" s="389"/>
      <c r="C2" s="389"/>
      <c r="D2" s="389"/>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36389</v>
      </c>
      <c r="P3" s="51"/>
    </row>
    <row r="4" spans="1:17" ht="19.5" customHeight="1" x14ac:dyDescent="0.2">
      <c r="A4" s="395" t="s">
        <v>3313</v>
      </c>
      <c r="B4" s="396"/>
      <c r="C4" s="397"/>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8" t="s">
        <v>3326</v>
      </c>
      <c r="B14" s="393"/>
      <c r="C14" s="394"/>
      <c r="D14" s="95"/>
      <c r="E14" s="51">
        <f>SUM(E15:E22)</f>
        <v>0</v>
      </c>
      <c r="F14" s="51">
        <f>SUM(F15:F22)</f>
        <v>1</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Provjera</v>
      </c>
      <c r="C16" s="136" t="s">
        <v>3328</v>
      </c>
      <c r="D16" s="95"/>
      <c r="E16" s="51">
        <f>MAX(G16:K16)</f>
        <v>0</v>
      </c>
      <c r="F16" s="51">
        <f>MAX(L16:O16)</f>
        <v>1</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1</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2" t="s">
        <v>3335</v>
      </c>
      <c r="B23" s="393"/>
      <c r="C23" s="394"/>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2" t="s">
        <v>1980</v>
      </c>
      <c r="B298" s="393"/>
      <c r="C298" s="394"/>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2" t="s">
        <v>1983</v>
      </c>
      <c r="B342" s="393"/>
      <c r="C342" s="394"/>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2" t="s">
        <v>1982</v>
      </c>
      <c r="B345" s="393"/>
      <c r="C345" s="394"/>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2" t="s">
        <v>3654</v>
      </c>
      <c r="B347" s="393"/>
      <c r="C347" s="394"/>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Laura Peruško Hajnc</cp:lastModifiedBy>
  <cp:lastPrinted>2026-03-02T18:01:20Z</cp:lastPrinted>
  <dcterms:created xsi:type="dcterms:W3CDTF">2022-04-01T05:14:30Z</dcterms:created>
  <dcterms:modified xsi:type="dcterms:W3CDTF">2026-03-04T08:20:32Z</dcterms:modified>
</cp:coreProperties>
</file>