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01\company\Financije\Plan i analiza\Polugodišnji 2018\Objava\csv\"/>
    </mc:Choice>
  </mc:AlternateContent>
  <bookViews>
    <workbookView xWindow="0" yWindow="0" windowWidth="19200" windowHeight="10860"/>
  </bookViews>
  <sheets>
    <sheet name="Izmjene i dopune-razvojni p (2" sheetId="1" r:id="rId1"/>
  </sheets>
  <externalReferences>
    <externalReference r:id="rId2"/>
    <externalReference r:id="rId3"/>
    <externalReference r:id="rId4"/>
  </externalReferences>
  <definedNames>
    <definedName name="_GoBack" localSheetId="0">'Izmjene i dopune-razvojni p (2'!$C$90</definedName>
    <definedName name="a" localSheetId="0">[1]ceste!#REF!</definedName>
    <definedName name="a">[1]ceste!#REF!</definedName>
    <definedName name="aaa" localSheetId="0">[2]ceste!#REF!</definedName>
    <definedName name="aaa">[1]ceste!#REF!</definedName>
    <definedName name="bbb" localSheetId="0">[2]ceste!#REF!</definedName>
    <definedName name="bbb">[1]ceste!#REF!</definedName>
    <definedName name="BŠB" localSheetId="0">#REF!</definedName>
    <definedName name="BŠB">#REF!</definedName>
    <definedName name="CCC" localSheetId="0">[1]ceste!#REF!</definedName>
    <definedName name="CCC">[1]ceste!#REF!</definedName>
    <definedName name="Finan" localSheetId="0">[2]ceste!#REF!</definedName>
    <definedName name="Finan">[1]ceste!#REF!</definedName>
    <definedName name="_xlnm.Print_Titles" localSheetId="0">'Izmjene i dopune-razvojni p (2'!$3:$4</definedName>
    <definedName name="Plus" localSheetId="0">#REF!</definedName>
    <definedName name="Plus">#REF!</definedName>
    <definedName name="Sandra" localSheetId="0">#REF!</definedName>
    <definedName name="Sandra">#REF!</definedName>
    <definedName name="ŠKOLE" localSheetId="0">#REF!</definedName>
    <definedName name="ŠKOLE">#REF!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4" i="1" l="1"/>
  <c r="E94" i="1"/>
  <c r="E93" i="1" s="1"/>
  <c r="D94" i="1"/>
  <c r="F93" i="1"/>
  <c r="D93" i="1"/>
  <c r="F90" i="1"/>
  <c r="F88" i="1"/>
  <c r="F87" i="1" s="1"/>
  <c r="F86" i="1" s="1"/>
  <c r="E88" i="1"/>
  <c r="D88" i="1"/>
  <c r="D87" i="1" s="1"/>
  <c r="D86" i="1" s="1"/>
  <c r="E87" i="1"/>
  <c r="E86" i="1" s="1"/>
  <c r="F83" i="1"/>
  <c r="E83" i="1"/>
  <c r="E82" i="1" s="1"/>
  <c r="D83" i="1"/>
  <c r="F82" i="1"/>
  <c r="D82" i="1"/>
  <c r="F81" i="1"/>
  <c r="F78" i="1"/>
  <c r="F72" i="1" s="1"/>
  <c r="E78" i="1"/>
  <c r="D78" i="1"/>
  <c r="D72" i="1" s="1"/>
  <c r="F76" i="1"/>
  <c r="E76" i="1"/>
  <c r="E72" i="1" s="1"/>
  <c r="D76" i="1"/>
  <c r="F73" i="1"/>
  <c r="E73" i="1"/>
  <c r="D73" i="1"/>
  <c r="F70" i="1"/>
  <c r="F69" i="1" s="1"/>
  <c r="F68" i="1" s="1"/>
  <c r="E70" i="1"/>
  <c r="D70" i="1"/>
  <c r="D69" i="1" s="1"/>
  <c r="D68" i="1" s="1"/>
  <c r="E69" i="1"/>
  <c r="F63" i="1"/>
  <c r="E63" i="1"/>
  <c r="D63" i="1"/>
  <c r="F58" i="1"/>
  <c r="F57" i="1" s="1"/>
  <c r="F56" i="1" s="1"/>
  <c r="E57" i="1"/>
  <c r="E56" i="1" s="1"/>
  <c r="D57" i="1"/>
  <c r="D56" i="1"/>
  <c r="F54" i="1"/>
  <c r="E54" i="1"/>
  <c r="D54" i="1"/>
  <c r="F41" i="1"/>
  <c r="F40" i="1" s="1"/>
  <c r="E41" i="1"/>
  <c r="D41" i="1"/>
  <c r="D40" i="1" s="1"/>
  <c r="E40" i="1"/>
  <c r="F38" i="1"/>
  <c r="F33" i="1" s="1"/>
  <c r="F32" i="1" s="1"/>
  <c r="E38" i="1"/>
  <c r="D38" i="1"/>
  <c r="F36" i="1"/>
  <c r="E36" i="1"/>
  <c r="D36" i="1"/>
  <c r="F34" i="1"/>
  <c r="E34" i="1"/>
  <c r="D34" i="1"/>
  <c r="D33" i="1" s="1"/>
  <c r="D32" i="1" s="1"/>
  <c r="E33" i="1"/>
  <c r="F29" i="1"/>
  <c r="E29" i="1"/>
  <c r="D29" i="1"/>
  <c r="D18" i="1" s="1"/>
  <c r="F19" i="1"/>
  <c r="F18" i="1" s="1"/>
  <c r="E19" i="1"/>
  <c r="D19" i="1"/>
  <c r="E18" i="1"/>
  <c r="F15" i="1"/>
  <c r="E15" i="1"/>
  <c r="D15" i="1"/>
  <c r="F13" i="1"/>
  <c r="E13" i="1"/>
  <c r="D13" i="1"/>
  <c r="F11" i="1"/>
  <c r="F10" i="1" s="1"/>
  <c r="E11" i="1"/>
  <c r="D11" i="1"/>
  <c r="D10" i="1" s="1"/>
  <c r="E10" i="1"/>
  <c r="F7" i="1"/>
  <c r="F6" i="1" s="1"/>
  <c r="F5" i="1" s="1"/>
  <c r="E7" i="1"/>
  <c r="E6" i="1" s="1"/>
  <c r="E5" i="1" s="1"/>
  <c r="D7" i="1"/>
  <c r="D6" i="1" s="1"/>
  <c r="A3" i="1"/>
  <c r="F97" i="1" l="1"/>
  <c r="D5" i="1"/>
  <c r="E32" i="1"/>
  <c r="E97" i="1" s="1"/>
  <c r="E68" i="1"/>
  <c r="D97" i="1"/>
</calcChain>
</file>

<file path=xl/sharedStrings.xml><?xml version="1.0" encoding="utf-8"?>
<sst xmlns="http://schemas.openxmlformats.org/spreadsheetml/2006/main" count="433" uniqueCount="372">
  <si>
    <t xml:space="preserve">DRUGE IZMJENE I DOPUNE PLANA RAZVOJNIH PROGRAMA ISTARSKE ŽUPANIJE ZA 2016., 2017. i 2018. GODINU </t>
  </si>
  <si>
    <t>INVESTICIJE</t>
  </si>
  <si>
    <t>MJERE</t>
  </si>
  <si>
    <t>ŠIFRE</t>
  </si>
  <si>
    <t>OPIS
RAZDJEL-POZ</t>
  </si>
  <si>
    <t>PRORAČUN 2018.</t>
  </si>
  <si>
    <t>PRVE IZMJENE I DOPUNE PRORAČUNA 2018.</t>
  </si>
  <si>
    <t>IZVRŠENJE 01.01.-30.06.2018.</t>
  </si>
  <si>
    <t xml:space="preserve">POKAZATELJ REZULTATA </t>
  </si>
  <si>
    <t>POČETNA VRIJEDNOST 2017.</t>
  </si>
  <si>
    <t>CILJANA VRIJEDNOST 2018.</t>
  </si>
  <si>
    <t>OSTVARENA VRIJEDNOST 2018.</t>
  </si>
  <si>
    <t>RAZDJEL</t>
  </si>
  <si>
    <t>AKTIVNOST</t>
  </si>
  <si>
    <t>1.</t>
  </si>
  <si>
    <t>Povećanje gospodarske konkurentnosti</t>
  </si>
  <si>
    <t>1.1.</t>
  </si>
  <si>
    <t>Jačanje istraživanja i razvoja, primjene novih tehnologija i inovacija</t>
  </si>
  <si>
    <t>1.1.3.</t>
  </si>
  <si>
    <t>Osnaživanje istraživačke, inovacijske i tehnološke infrastrukture i kapaciteta</t>
  </si>
  <si>
    <t>IŽ poduzetnici</t>
  </si>
  <si>
    <t>Poduzetnička infrastruktura</t>
  </si>
  <si>
    <t>Broj izvršenih usluga i analiza, broj projekata ustanove Centar za istraživanja materijala IŽ - Metris</t>
  </si>
  <si>
    <t>014</t>
  </si>
  <si>
    <t>A310109</t>
  </si>
  <si>
    <t>2.</t>
  </si>
  <si>
    <t>IŽ</t>
  </si>
  <si>
    <t>Broj zaštićenih inovacija i patenata</t>
  </si>
  <si>
    <t>A310110</t>
  </si>
  <si>
    <t>1.2.</t>
  </si>
  <si>
    <t>Unapređenje poslovnog okruženja za osnivanje i razvoj malog i srednjeg poduzetništva</t>
  </si>
  <si>
    <t>1.2.1.</t>
  </si>
  <si>
    <t>Olakšanje pristupa izvorima financiranja za malo i srednje poduzetništvo</t>
  </si>
  <si>
    <t>3.</t>
  </si>
  <si>
    <t>Subvencije kamata na poduzetničke kredite</t>
  </si>
  <si>
    <t>A310201</t>
  </si>
  <si>
    <t>1.2.5.</t>
  </si>
  <si>
    <t>Podupiranje usvajanja i primjene međunarodnih standarda kvalitete robe, usluga i procesa te sustava kvalitete poljoprivrednih i prehrambenih proizvoda, vina i jakih alkoholnih pića</t>
  </si>
  <si>
    <t>4.</t>
  </si>
  <si>
    <t>Certificiranje kvalitete i promocija istarskih proizvoda i usluga - IQ</t>
  </si>
  <si>
    <t>A310108</t>
  </si>
  <si>
    <t>1.2.6.</t>
  </si>
  <si>
    <t>Stvaranje povoljnog administrativnog i poslovnog okruženja za razvoj poduzetništva</t>
  </si>
  <si>
    <t>5.</t>
  </si>
  <si>
    <t>Subvencije poduzetnicima izvan javnog sektora</t>
  </si>
  <si>
    <t>6.</t>
  </si>
  <si>
    <t>Promocija poduzetništva- Gospodarske manifestacije i sajmovi</t>
  </si>
  <si>
    <t>A310103</t>
  </si>
  <si>
    <t>1.3.</t>
  </si>
  <si>
    <t>Razvoj ključnih gospodarskih djelatnosti</t>
  </si>
  <si>
    <t>1.3.2.</t>
  </si>
  <si>
    <t>Restrukturiranje i repozicioniranje turističkog gospodarstva</t>
  </si>
  <si>
    <t>7.</t>
  </si>
  <si>
    <t>Projekt PARENZANA</t>
  </si>
  <si>
    <t>Broj nekretnina na trasi Parenzane nad kojima je izvršeno brisanje statusa javnog dobra, pretvorba upisa društvenog vlasništva i osnivanje čestica u zemljišnim knjigama</t>
  </si>
  <si>
    <t>005</t>
  </si>
  <si>
    <t>A370601 A370602 A370603 A370604 A370605</t>
  </si>
  <si>
    <t>Broj nekretnina na trasi Parenzane nad kojima je Istarska županija osnovala pravo vlasništva</t>
  </si>
  <si>
    <t>Broj km uređene trase Parenzane</t>
  </si>
  <si>
    <t>8.</t>
  </si>
  <si>
    <t>Projekt PRIVATNI SMJEŠTAJ</t>
  </si>
  <si>
    <t>Broj sufinanciranih projekata obiteljskog smještaja</t>
  </si>
  <si>
    <t>A370405</t>
  </si>
  <si>
    <t>Broj objekata sa oznakom kvalitete Istra Bike&amp;Bed</t>
  </si>
  <si>
    <t>Broj smještajnih objekata u domaćinstvu sa 5 zvjezdica.</t>
  </si>
  <si>
    <t>9.</t>
  </si>
  <si>
    <t>Projekt LIMSKI KANAL</t>
  </si>
  <si>
    <t>Broj izrađenih stručnih podloga</t>
  </si>
  <si>
    <t>A370406</t>
  </si>
  <si>
    <t>10.</t>
  </si>
  <si>
    <t>Aktivni turizam - Istra outdoor</t>
  </si>
  <si>
    <t>Broj novih outdoor aktivnosti u Istri</t>
  </si>
  <si>
    <t>A370209</t>
  </si>
  <si>
    <t>11.</t>
  </si>
  <si>
    <t>Razvoj kulturnog turizma - Istra Inspirit</t>
  </si>
  <si>
    <t>Broj Istra Inspirit izvedbi</t>
  </si>
  <si>
    <t>A370208</t>
  </si>
  <si>
    <t>1.3.3.</t>
  </si>
  <si>
    <t>Održivi razvoj poljoprivrede, šumarstva, ribarstva, akvakulture i ribolovnog turizma te ostalih gospodarskih grana u ruralnom prostoru</t>
  </si>
  <si>
    <t>12.</t>
  </si>
  <si>
    <t xml:space="preserve">Strategija ruralnog razvoja - priprema programa i projekata </t>
  </si>
  <si>
    <t xml:space="preserve">2009.- 2016. godine izrađena je idejna projektna dokumentacija, ishodovane su lokacijske  dozvole,napravljeni su elaborat, razvojne studije sa strateškim ciljevima do 2020. i kasnije. Za veći dio projekata ishođene su i građevinske  dozvole i to tijekom (2014 -2016.g.)   Navedeno se odnosi na projekte: . 1.Zadružna mljekara - objekt za preradu mlijeka i proizvodnju sira,2.Javna klaonica - papkara i kopitara: - predan zahtjev za ishođenje građevinske dozvole (2016.), 3. Pogon prerade meda i pčelinjih proizvoda - pravomoćna građevinska dozvola od 2016.g. 4.Pogon za preradu šumskih plodova - evaluacija projektne dokumentacije. 5. Projekt objekta za preradu  ljekovitog i aromatičnog bilja - NOVI projekt - potpisano Pismo namjere o poslovnoj suradnji za izradu pr. dok. i izgradnji objekta ( Općina Kršan i Istarska županija), u tijeku su pripreme za izradu idejne projektne  dokumentacije.                                                          </t>
  </si>
  <si>
    <t xml:space="preserve">1. Zadružna mljekara - objekt za preradu mlijeka i proizvodnju sira - priprema za kandidiranje na dostupne, otovorene natječaje, fondove, 2.Javna klaonica - papkara i kopitara  Ishođenje građevinske dozvole, pripreme za izradu Studije ekonomske opravdanosti, 3. Pogon prerade meda i pčelinjih proizvoda -priprema za izradu Studije ekonomske opravdanosti, 4. Pogon za preradu šumskih plodova - ishođenje građevinske dozvole, 5. Objekt za preradu ljekovitog i aromatičnog bilja u IŽ- izrada idejne projektne dokumentacije. Upućivanje svih  Studija na Skupštinu IŽ u svrhu usvajanja.                              </t>
  </si>
  <si>
    <t xml:space="preserve">1. Zadružna mljekara. Objekt za preradu mlijeka i proizvodnju sira - kandidiranje na natječaje, fondove, 2.Javna klaonica - papkara i kopitara - izrada Studije ekonomske opravdanosti, kandidiranje projekta, 3. izrada Studije ekonomske opravdanosti, kandidiranje projekta, 4. Pogon za preradu šumskih plodova - izrada Studije ekonomske opravdanosti, kandidranje, 5. Objekt za preradu ljekovitog i aromatičnog bilja u IŽ - ishođenje lokacijske dozvole, izrada glavne projektne dokumentacije i Studije ekonomske opravdanosti               </t>
  </si>
  <si>
    <t xml:space="preserve">1. Zadružna mljekara. Objekt za preradu mlijeka i proizvodnju sira - kandidiranje na natječaje, fondove, 
2.Javna klaonica - papkara i kopitara - izrada Studije ekonomske opravdanosti, kandidiranje projekta, 
3. izrada Studije ekonomske opravdanosti, kandidiranje projekta, 
4. Pogon za preradu šumskih plodova - izrada Studije ekonomske opravdanosti, kandidranje, 
5. Objekt za preradu ljekovitog i aromatičnog bilja u IŽ - ishođenje lokacijske dozvole, izrada glavne projektne dokumentacije i Studije ekonomske opravdanosti               </t>
  </si>
  <si>
    <t>007</t>
  </si>
  <si>
    <t>A710701</t>
  </si>
  <si>
    <t>13.</t>
  </si>
  <si>
    <t>IŽ, AZRRI</t>
  </si>
  <si>
    <t xml:space="preserve">Strategija ruralnog razvoja - provedba programa i projekata </t>
  </si>
  <si>
    <t>1.Zaštita istarskih autohtonih pasmina i razvoj tipičnih istarskih proizvoda, 2. Organizacija manifestacije za institucionalnu podršku agroturizama, 3. Edukacije za ljudske resurse u segmentu poljoprivrede i ugostiteljstva, 4. Razvoj Centra za gljivarstvo i tartufarstvo, 5. Razvoj Centra za pčelarstvo</t>
  </si>
  <si>
    <t>1.Razvijeno 8 proizvoda,izrađena jedna specifikacija,, 2. organizirana manifestacija kroz cijeli studeni, 3.proljetni i jesenski ciklusi radionica, 4. razrada projektnog prijedloga za kandidaturu na fondove,5. započeti aktivnosti oko uključenja zainteresiranih poljoprivrednih proizvođača u sustav ekološke poljoprivrede, obaviti anketiranje i popis proizvođača</t>
  </si>
  <si>
    <t>1. razvijeno 12 proizvoda, jedna specifikacija u postupku zaštite, 2. organizirana manifestacija kroz cijeli studeni, 3. proljetni i jesenski ciklusi radionica za javnost, 4. Centar u fazi razvoja, 5. jedan Centar za pčelarstvo u funkciji, 6.Pružanje potpore poljoprivrednicima i zainteresiranim korisnicima,7. Obaviti edukacije zainteresiranih eko proizvođača, izraditi bazu postojećih i budućih eko proizvođača, izraditi bazu poljoprivrednih površina, sve u suradnji sa Institutom za turizam i poljoprivredu i Veleučilištem Rijeka</t>
  </si>
  <si>
    <t>Ostvarena vrijednost za period 01.01.-30.06.2018. 
1. Ukupno razvijeno 12 proizvoda na bazi mesa autohtonih pasmina i divljači, od toga 2 nova proizvoda - burger od mesa istarskog goveda i burger od mesa istarskog goveda sa pancetom. Uspostavljene su nove poslovne suradnje sa klijentima u Splitu, Zagrebu, Sloveniji. 
2. Kandidirano je 23 projekta na različite EU Fondove, te se očekuje rezultati istih. Od financiranih projekata provode se EU projekti MEDFEST i KEY.Q+. 
3. Izrada specifikacije za zaštitu mesa u završnoj je fazi. Produžen nam je rok do kraja siječnja 2019. godine. Očekujemo vrlo skoro odgovor Slovenije oko zajedničke zaštite. 
4. U veljači 2018. godine dobivena je uporabna dozvola za nukleus farmu istarskog goveda na Gortanovom brijegu. Farma je trenutno u punom kapacitetu, obavljeni su dodatni radovi radi funkcionalnosti farme. 
5. Prijavljen je projekt za II fazu projekta ekološke poljoprivrede na natječaju Istarske županije, čekaju se rezultati. 
6. Uspješno završen ciklus proljetnih radionica za hoteljere, ugostitelje i OPG-ove. Ukupno je realizirano: 21 radionica sa 233 polaznika u terminu ožujak-lipanj 2018. godine.</t>
  </si>
  <si>
    <t>A710702</t>
  </si>
  <si>
    <t>Razvoj ljudskih resursa i visoka kvaliteta života</t>
  </si>
  <si>
    <t>2.1.</t>
  </si>
  <si>
    <t>Povećanje zapošljivosti i radna mobilnosti</t>
  </si>
  <si>
    <t>2.1.1.</t>
  </si>
  <si>
    <t>Jačanje aktivnosti usmjeravanja i profesionalne orijentacije te poticanje ulaganja u obrazovanje, usavršavanje, strukovno obrazovanje i cjeloživotno učenje u skladu s potrebama tržišta rada</t>
  </si>
  <si>
    <t>14.</t>
  </si>
  <si>
    <t>Poduzetnici, osobe s invaliditetom, mladi</t>
  </si>
  <si>
    <t>Provedba strategije razvoja ljudskih potencijala</t>
  </si>
  <si>
    <t>A310501</t>
  </si>
  <si>
    <t>2.1.2.</t>
  </si>
  <si>
    <t>Stvaranje uvjeta za uključivanje dugotrajno nezaposlnih osoba na tržište rada i povećanje zapošljivosti nezaposlenih skupina u nepovoljnom položaju</t>
  </si>
  <si>
    <t>15.</t>
  </si>
  <si>
    <t>Osobe s invaliditetom</t>
  </si>
  <si>
    <t>Zapošljavanje osoba s invaliditetom</t>
  </si>
  <si>
    <t xml:space="preserve">A310303
</t>
  </si>
  <si>
    <t>2.1.3.</t>
  </si>
  <si>
    <t>Poticanje održivog samozapošljavanja, posebno nezaposlenih osoba i mladih</t>
  </si>
  <si>
    <t>16.</t>
  </si>
  <si>
    <t>Poduzetnici</t>
  </si>
  <si>
    <t>Broj održanih edukativnih programa za poduzetništvo i samzapošljavanje mladih ljudi</t>
  </si>
  <si>
    <t>A310304
A310305</t>
  </si>
  <si>
    <t>2.2.</t>
  </si>
  <si>
    <t>Razvoj sustava obrazovanja i prilagodba potrebama razvoja gospodarstva</t>
  </si>
  <si>
    <t>2.2.1.</t>
  </si>
  <si>
    <t>Usklađenje s Državnim pedagoškim standardima predškolskog odgoja i obrazovanja, osnovoškolskog sustava odgoja i obrazovanja te srednjoškolskog sustav odgoja i obrazovanja</t>
  </si>
  <si>
    <t>17.</t>
  </si>
  <si>
    <t>ŠKOLE</t>
  </si>
  <si>
    <t>Projektna dokumentacija</t>
  </si>
  <si>
    <t>Izrađena je projektna i ostala dokumentacija, geodetski elaborati i izvršeno evidentiranje u katastru i zemljišnim knjigama, te ostala potrebna dokumentacija za potrebe usklađenja s Normativima prostora MZOS radi prelaska na rad u jednoj smjeni</t>
  </si>
  <si>
    <t>009</t>
  </si>
  <si>
    <t>K240301
K240401</t>
  </si>
  <si>
    <t>18.</t>
  </si>
  <si>
    <t>OŠ Mate Balote Buje</t>
  </si>
  <si>
    <t>Izrađena je projektna i ostala dokumentacija, ishođena građevinska dozvola za temeljitu sanaciju, energetsku obnovu, rekonstrukciju i dogradnju školske zgrade, te su izvedeni radovi, izdana uporabna dozvola i opremljena škola</t>
  </si>
  <si>
    <t>K240309</t>
  </si>
  <si>
    <t>19.</t>
  </si>
  <si>
    <t>OŠ Ivana Batelića Raša</t>
  </si>
  <si>
    <t>Izvedeni su radovi energetske obnove, preraspodjela i adaptacija prostora, osiguranje pristupačnosti osobama s invaliditetom i smanjenom pokretljivošću, osiguranje uvjeta zaštite od požara te uvjeta sanitarne zaštite školske zgrade</t>
  </si>
  <si>
    <t>K240307</t>
  </si>
  <si>
    <t>20.</t>
  </si>
  <si>
    <t>Ulaganja u osnovne škole</t>
  </si>
  <si>
    <t>Izrađena je projektna i ostala dokumentacija, ishođene građevinske dozvole za rekonstrukciju i dogradnju školskih zgrada, te su izvedeni radovi, izdane uporabne dozvole i opremljene škole</t>
  </si>
  <si>
    <t>K240311</t>
  </si>
  <si>
    <t>21.</t>
  </si>
  <si>
    <t>Nepredviđeni, dodatni i vantroškovnički radovi</t>
  </si>
  <si>
    <t>Izvedeni su radovi sanacije i adaptacije školskih zgrada osnovnih i srednjih škola</t>
  </si>
  <si>
    <t>K240310
K240490</t>
  </si>
  <si>
    <t>22.</t>
  </si>
  <si>
    <t>Društveni centar Pula</t>
  </si>
  <si>
    <t>Izrađena je projektna i ostala dokumentacija, ishođene građevinske dozvole po fazama za temeljitu sanaciju, rekonstrukciju, adaptaciju, dogradnju i nadogradnju Društvenog centra Pula u "žutoj školi", te su izvedeni radovi, izdane uporabne dozvole i opremljene škole</t>
  </si>
  <si>
    <t>K240402</t>
  </si>
  <si>
    <t>23.</t>
  </si>
  <si>
    <t>SŠ Mate Blažine Labin</t>
  </si>
  <si>
    <t>Izvedeni su radovi energetske obnove, zamjena postojeće rasvjete energetski učinkovitijom, rekonstrukcija elektroinstalacija snage i rasvjete, sanacija oborinske kanalizacije i rekonstrukcija okoliša školske zgrade</t>
  </si>
  <si>
    <t>K240409</t>
  </si>
  <si>
    <t>24.</t>
  </si>
  <si>
    <t>Gimnazija i strukovna škola Jurja Dobrile Pazin</t>
  </si>
  <si>
    <t>Izrađena je projektna i ostala dokumentacija, ishođena građevinska dozvola za rekonstrukciju i dogradnju školske zgrade, te su izvedeni radovi, izdana uporabna dozvola i opremljena škola</t>
  </si>
  <si>
    <t>K240411</t>
  </si>
  <si>
    <t>25.</t>
  </si>
  <si>
    <t xml:space="preserve">Školski namještaj i oprema </t>
  </si>
  <si>
    <t>Izvršena je nabava školskog namještaja i opreme za osnovne i srednje škole</t>
  </si>
  <si>
    <t>K240501
K240601</t>
  </si>
  <si>
    <t>26.</t>
  </si>
  <si>
    <t>Nabavka minibusa</t>
  </si>
  <si>
    <t>OŠ V.Gržalja Buzet - nabavka minibusa</t>
  </si>
  <si>
    <t>K240302</t>
  </si>
  <si>
    <t>27.</t>
  </si>
  <si>
    <t>Grad Pazin</t>
  </si>
  <si>
    <t>Kapitalne pomoći Gradu Pazinu za sportsku dvoranu</t>
  </si>
  <si>
    <t>Sukladno sporazumu o sufinanciranju otplate kredita za izgradnju sport. dvorane u Pazinu</t>
  </si>
  <si>
    <t>K240404</t>
  </si>
  <si>
    <t>28.</t>
  </si>
  <si>
    <t>Općina Karojba</t>
  </si>
  <si>
    <t>Kapitalne pomoći Općini Karojba za izgradnju dječjeg vrtića</t>
  </si>
  <si>
    <t>Sukladno sporazumu o sufinanciranju otplate kredita za izgradnju dječjeg vrtića u Općini Karojba</t>
  </si>
  <si>
    <t>A230152</t>
  </si>
  <si>
    <t>2.2.2.</t>
  </si>
  <si>
    <t>Modernizacija strukovnog obrazovanja i osposobljavanje i podizanje njegove kvalitete da bi se povećala zapošljivost učenika, ali i mogućnost daljnjeg obrazovanja</t>
  </si>
  <si>
    <t>29.</t>
  </si>
  <si>
    <t>Izgradnja medicinske škole</t>
  </si>
  <si>
    <t>Izrađena je prilagodba izvedbene dokumentacije, te je izgrađena zamjenska školska zgrada, izdana uporabna dozvola i opremljena škola</t>
  </si>
  <si>
    <t>K240412</t>
  </si>
  <si>
    <t>2.3.</t>
  </si>
  <si>
    <t>Poboljšanje sustava zdravstva i socijalne skrbi te promocija zdravlja i socijalnog blagostanja</t>
  </si>
  <si>
    <t>2.3.1.</t>
  </si>
  <si>
    <t>Poboljšanje učinkovitosti i dostupnosti održivim i visoko kvalitetnim zdravstvenim uslugama</t>
  </si>
  <si>
    <t>30.</t>
  </si>
  <si>
    <t>OB Pula</t>
  </si>
  <si>
    <t xml:space="preserve">Izgradnja nove Opće bolnice Pula  </t>
  </si>
  <si>
    <t>Smanjenje duga (interkalarna kamata i kamata); stupanj izgrađenosti</t>
  </si>
  <si>
    <t xml:space="preserve">uredno podmirivanje obveza za interkalarnu  kamatu i kamatu po otplati kredita </t>
  </si>
  <si>
    <t>izgrađen objekt, smanjenje duga, otplata kredita po planu</t>
  </si>
  <si>
    <t>Građevinski radovi odvijaju se prema planiranoj dinamici. Uredno podmirena obveza za  interkalarne kamate</t>
  </si>
  <si>
    <t>008</t>
  </si>
  <si>
    <t>K421001 i K421002</t>
  </si>
  <si>
    <t>31.</t>
  </si>
  <si>
    <t xml:space="preserve">Ulaganje u dnevnu bolnicu i jednodnevnu kirurgiju Opće bolnice Pula </t>
  </si>
  <si>
    <t xml:space="preserve">priprema natječajne dokumentacije, objava i potpisivanje ugovora s odabranim ponuditeljima, opremanje objekta, pružanje usluga </t>
  </si>
  <si>
    <t xml:space="preserve">pripremljena i objavljena natječajna dokumentacija </t>
  </si>
  <si>
    <t xml:space="preserve">opremanje dnevne bolnice, smanjenje lista čekanja,  </t>
  </si>
  <si>
    <t>U tijeku provođenje postupaka javne nabave za medicinsku i nemedicinsku opremu dnevne bolnice.</t>
  </si>
  <si>
    <t>K421003</t>
  </si>
  <si>
    <t>32.</t>
  </si>
  <si>
    <t>Bolnica Rovinj</t>
  </si>
  <si>
    <t xml:space="preserve">Adaptacija zgrada Bolnice "Prim.dr. Martin Horvat" Rovinj </t>
  </si>
  <si>
    <t>Provedeni postupci nabave - stupanj izvedenosti</t>
  </si>
  <si>
    <t>Izrada projekata</t>
  </si>
  <si>
    <t>Javna nabava-stolarija-fasade</t>
  </si>
  <si>
    <t>Provodi se postupak javne nabave za Adaptaciju bolničkog odjela VII (nabava po grupama)</t>
  </si>
  <si>
    <t>K421301 i K421302</t>
  </si>
  <si>
    <t>33.</t>
  </si>
  <si>
    <t>ZZJZ</t>
  </si>
  <si>
    <t>Dogradnja Zavoda za javno zdravstvo</t>
  </si>
  <si>
    <t>odabir kreditne linije, proveden natječaj za izvoditelja radova, stupanj izgrađenosti</t>
  </si>
  <si>
    <t xml:space="preserve">izrađena sva potrebna dokumentacija, izdana građevinska dozvola pravomoćna od svibnja 2015., vodni doprinos plaćen, plaćanje komunalnog doprinosa u postupku </t>
  </si>
  <si>
    <t>provedba natječaja za radove i otpočeta dogradnja</t>
  </si>
  <si>
    <t>Proveden natječaj za odabir kreditne linije, zaprimljena suglasnost Skupštine IŽ na Odluku Upravnog vijeća o odabiru banke i dugoročnom zaduživanju (u svibnju), zaključen Ugovor o kreditiranju sa Zagrebačkom bankom d.d. - primjerak zaključenog ugovora dostavljen osnivaču</t>
  </si>
  <si>
    <t>K421201 i K421202</t>
  </si>
  <si>
    <t>34.</t>
  </si>
  <si>
    <t>IDZ</t>
  </si>
  <si>
    <t>Izgradnja nove zdravstvene stanice u Vodnjanu</t>
  </si>
  <si>
    <t xml:space="preserve">odabrana kreditna linija, odabran izvođač radova, započeli radovi </t>
  </si>
  <si>
    <t xml:space="preserve">Odrađeni svi građevinski radovi, opremljene ambulante namještajem i medicinskom opremom, uređen okoliš </t>
  </si>
  <si>
    <t>Radovi se odvijaju prema utvrđenoj dinamici, dostavljena 3. privremena situacija izvođača radova, započeto korištenje sredstava kredita</t>
  </si>
  <si>
    <t>K421101 i K421102</t>
  </si>
  <si>
    <t>2.3.3.</t>
  </si>
  <si>
    <t>Razvoj i povećanje dostupnosti pristupačnim, održivim i visoko kvalitetnim uslugama u socijalnoj skrbi</t>
  </si>
  <si>
    <t>35.</t>
  </si>
  <si>
    <t>DZSO</t>
  </si>
  <si>
    <t>Kapitalna ulaganja u DZSO Alfredo Štiglić Pula</t>
  </si>
  <si>
    <t xml:space="preserve">stupanj izvedenih radova i nabave opreme, osigurani dodatni kapaciteti - broj usluga/kreveta </t>
  </si>
  <si>
    <t>izrađena projektna dokumentacija</t>
  </si>
  <si>
    <t>dovrešni radovi na adaptaciji depandanse na lokaciji Mažuranićeva</t>
  </si>
  <si>
    <t>U tijeku su dogovori oko provedbe postupka nabave za radove ,temeljem Odluke Upravnog vijeća Doma od 03.07.2018. godine, Klasa:003-08/18-01/11, Ur.broj:2168-381-18-04 kojom se ovlašćuje Istarska županija putem Službe za javnu nabavu za provođenje postupka.</t>
  </si>
  <si>
    <t>K520301 i K520302</t>
  </si>
  <si>
    <t>36.</t>
  </si>
  <si>
    <t>Dogradnja DZSO Rovinj</t>
  </si>
  <si>
    <t>faze izgradnje praćene privremenim situacijama, nadzor, koordinacije i VTR-ovi</t>
  </si>
  <si>
    <t>dovršetak radova, opremanje</t>
  </si>
  <si>
    <t>Na kraju ovog izvještajnog razdoblja novi dio Doma je pod krovom , postavlja se vanjska stolarija i fasada, te se izvode unutarnji radovi na postavljanju instalacija i podova. Također je u tijeku nabava opreme, video nadzora i vatrodojave. Za izvedene radove ispostavljaju se privremene situacije za koje se zahtjevom potražuju sredstva od Istarske županije i Grada Rovinja za plaćanje istih. Planirani završetak radova je listopad 2018.</t>
  </si>
  <si>
    <t>K610136</t>
  </si>
  <si>
    <t>37.</t>
  </si>
  <si>
    <t>Energetska obnova zgrade Doma za starije osobe Novigrad</t>
  </si>
  <si>
    <t>stupanj izvedenih radova na energetskoj obnovi zgrade, osigurana financijska sredstva iz planiranih izvora, ušteda energenata</t>
  </si>
  <si>
    <t>izrađena projektna dokumentacija za prijavu na natječaj FZOEU</t>
  </si>
  <si>
    <t>odobren projekt na natječaju FZOEU, provedeni postupci nabave, početak izgradnje</t>
  </si>
  <si>
    <t>Dovršila se izmjena dotrajalog krovišta. Izrađena je dokumentacija za zamjenu prozora kao i ličenju objekta. U izradi je troškovnik za spomenute radove.</t>
  </si>
  <si>
    <t>K610134</t>
  </si>
  <si>
    <t>38.</t>
  </si>
  <si>
    <t>Dogradnja Doma za starije osobe Raša</t>
  </si>
  <si>
    <t>stupanj izvedenih radova i nabava opreme</t>
  </si>
  <si>
    <t>proveden postupak nabave, početak radova</t>
  </si>
  <si>
    <t>Kapitalni projekt Dogradnja DZSO- izdana građevinska dozvola postala je pravomoćna koncem svibnja 2017.godine te je okončana izrada izvedbenog projekta u skladu s izrađenim glavnim projektom.Početak investicija planira se u 2019.godini.</t>
  </si>
  <si>
    <t>K610139</t>
  </si>
  <si>
    <t>Jačanje infrastrukture, zaštite okoliša i održivog upravljanja prostorom i resursima</t>
  </si>
  <si>
    <t>3.1.</t>
  </si>
  <si>
    <t>Poticanje energetske učinkovitosti i primjene obnovljivih izvora energije</t>
  </si>
  <si>
    <t>3.1.1.</t>
  </si>
  <si>
    <t>Povećanje energetske učinkovitosti (EnU) uključujući i promociju kogeneracije CHP i trigeneracije</t>
  </si>
  <si>
    <t>39.</t>
  </si>
  <si>
    <t>Optimiziranje energetske potrošnje u IŽ</t>
  </si>
  <si>
    <t>Implementacija Sustava za gospodarenje energijom( SGE) i praćenje programa energetske učinkovitosti</t>
  </si>
  <si>
    <t>A320301</t>
  </si>
  <si>
    <t>3.2.</t>
  </si>
  <si>
    <t>Poboljšanje infrastrukturnih sustava</t>
  </si>
  <si>
    <t>3.2.1.</t>
  </si>
  <si>
    <t>Poboljšanje prometne infratrukture</t>
  </si>
  <si>
    <t>40.</t>
  </si>
  <si>
    <t>ŽUC</t>
  </si>
  <si>
    <t>Cestovna infrastruktura</t>
  </si>
  <si>
    <t>Unaprjeđenje stanja Županijske uprave za ceste IŽ - programi građenja, održavanja i rekonstucije županijskih i lokalnih cesta</t>
  </si>
  <si>
    <t>004</t>
  </si>
  <si>
    <t>A130201</t>
  </si>
  <si>
    <t>41.</t>
  </si>
  <si>
    <t>LU</t>
  </si>
  <si>
    <t>Program pomorskog dobra - ulaganje u infrastrukturu luka</t>
  </si>
  <si>
    <t>Ulaganje u infrastrukturu luka javnog prometa (rekonstrukcija, dogradnja, sanacija) kojima upravljaju lučke uprave na području IŽ (Pula, Rovinj, Poreč, Rabac, Umag - Novigrad)</t>
  </si>
  <si>
    <t>3 - LU Pula - izvođenje podvodnih građevinskih radova u luci Pula;  LU Rovinj - projektna dokumentacija izgradnju komunalne luke San Pelagio u Rovinju, uređenje Škvera u Rovinju, čišćenje lučice Amarin, uređenje mola na Crvenom otoku; LU Umag Novigrad - uređenje gata ispred hotela Kristal u luci Umag</t>
  </si>
  <si>
    <t>K130102</t>
  </si>
  <si>
    <t>3.2.4.</t>
  </si>
  <si>
    <t>Poboljšanje komunalne infrastrukture</t>
  </si>
  <si>
    <t>42.</t>
  </si>
  <si>
    <t>JLS</t>
  </si>
  <si>
    <t>Kapitalne pomoći JLS</t>
  </si>
  <si>
    <t>Broj dodijeljenih kapitalnih pomoći JLS  s ciljem ravnomjernog razvoja</t>
  </si>
  <si>
    <t xml:space="preserve">2 - Općina Medulin - rekonstrukcija i dogradnja učionica u OŠ dr. Mate Demarin; Općina Gračišće - rekonstrukcija kolno pješačkih površina starogradske jezgre naselja Gračišće
</t>
  </si>
  <si>
    <t>K380101</t>
  </si>
  <si>
    <t>3.2.5.</t>
  </si>
  <si>
    <t>Izgradnja sustava navodnjavanja</t>
  </si>
  <si>
    <t>43.</t>
  </si>
  <si>
    <t>Projektna dokumentacija županijskih sustava javnog navodnjavanja</t>
  </si>
  <si>
    <t>Projekti navodnjavanja se uspješno provode od 2006.g., a za koje je najbolji pokazatelj realizacija slijedećih projekata:
a) Plan navodnjavanja za područje Istarskih slivova   
b) Plan navodnjavanja Istarske županije – Novelacija,
c) Idejna rješenja odvodnje (melioracije) i navodnjavanja Bujštine, Poreštine, Rovinjštine, Labinštine i Pazinštine
d) SN Červar Porat - Bašarinka (1.pilot projekt na poreštini) – Izrađena dokumentacija: Idejni projekt, Studija utjecaja na okoliš, Glavni projekt, Izvedbeni projekt, Tender dokumentacija, Parcelacijski elaborat, Elaborat služnosti, Elaborat zaštite okoliša, Optimalizairani Idejni projekt; Optimalizirani Glavni projekt, Studija izvodljivosti, Stručne recenzije na optimalizirani glavni projekt, Izvedbeni projekt akumulacije, Elaborat procjene vrijednosti zemljišta;  Ishodovane su: lokacijska dozvola (te izmjene) i potvrda glavnog projekta. Proveden je postupak osiguranja dokaza s ciljem rješavanja imovinsko pravnih odnosa.
e) SN Petrovija (1. pilot projekt na području bujštine) -  izrađen je Idejni projekt za ishodovanje lokacijske dozvole, Recenzija Idejnog projekta, Geodetski projekt, Izrađeni su i pozitivno ocjenjeni elaborati: Studija utjecaja na okoliš te Elaborat zaštite okoliša.
f) SN Čepić polje (1.pilot projekt na području labinštine) - provedeno je anketiranje poljoprivrednika u svrhu definiranja zainteresiranosti krajnjih korisnika za uvođenjem i korištenjem navodnjavanja na predmetnom području; u izradi je Idejni projekt i Studija izvodljivosti (sa Elaboratom zaštite okoliša te Geodetskim projektom),
g) SN Brtonigla (2.pilot projekt na području bujštine) - provedeno je anketiranje poljoprivrednika u svrhu definiranja interesenata za korištenjem navodnjavanja u obuhvatu budućeg Sustava na području općine Brtonigla.</t>
  </si>
  <si>
    <t xml:space="preserve">SN Červar Porat-Bašarinka- Odrađeno je sklapanje predugovora o korištenju Sustva na krajnjim korisnicima, uspješno kandidiranje izgradnje sustava na Program ruralnog razvoja EU;  Izrađene su Stručne recenzije na optimalizirani glavni projekt i Izvedbeni projekt akumulacije. U tijeku: Izrada izvedbene tender dokumentacije i izvedbenih projekata u sklopu pripreme dokumentacije za nadmetanje u svrhu ugovaranja usluga i radova sa sudionicima u realizaciji projekta. Rješavanje imovinsko-pravnih odnosa, upis pristupnog puta u registar nerazvrstanih cesta (Grad Poreč).
SN Čepić polje- U izradi:  Idejni projekt, Studija izvodljivosti (sa Elaboratom zaštite okoliša i Geodetskim projektom),
SN Petrovija-  Izrađen je Idejni projekt, Recenzija idejnog projekta, Elaborat zaštite okoliša.
SN Buzeštine- U izradi: Predinvesticijska studija
SN Brtonigla: Definiranje konačnog obuhvata namjenjenog razvoju Sustava navodnjavanja.                                                                            </t>
  </si>
  <si>
    <t>SN Červar Porat-Bašarinka: Rješavanje imovinsko-pravnih odnosa.
SN Petrovija: Izrada detaljne projektne dokumentacije, studije izvodljivosti, arheološkog rekognosciranja, te ishođenje građevinske dozvole. Sklapanje predugovora sa Zainteresiranim korisnicima unutar obuhvata budućeg Sustava navodnjavanja.
SN Čepić polje: Ishođenje pozitivnog Rješenja na Elaborat zaštite okoliša, te lokacijske dozvole.
SN Buzeštine: Sklapanje predugovora sa Zainteresiranim korisnicima unutar obuhvata budućeg Sustava navodnjavanja. 
SN Brtonigla: Dovršetak svih predradnji prije ugovoranja izrade Idejnog projekta i ostale dokumentacije.</t>
  </si>
  <si>
    <t>SN Červar Porat - Bašarinka – Provodi se rješavanje imovinsko-pravnih odnosa. Izrađena je recenzija detaljne projektne dokumentacije, dopunski geotehnički istražni radovi i novelacija izvedbenog projekta, Elaborat zbrinjavanja viška materijala iz iskopa, idejni projekt privremenog odlagališta u funkciji zbrinjavanja viška materijala iz iskopa male akumulacije Mateši, elaborat zaštite okoliša privremenog odlagališta u funkciji zbrinjavanja viška materijala iz iskopa male akumulacije Mateši, te je u tijeku pružanje usluga pravne podrške prilikom pripreme i realizacije projekta te odvjetničke usluge rješavanja imovinsko-pravnih odnosa.                                                                    
SN Petrovija - Izrađen je Idejni projekt i geodetski projekt, za koji je ishodovana pripadajuća lokacijska dozvola te se priprema dokumentacija za nadmetanje radi provedbe javne nabave s ciljem ugovaranja izrade glavno-izvedbene dokumentacije. Nadalje, provedene su aktivnosti sa HEP-ODS elektroistrom s ciljem započinjanja projektiranja elektroenergetskih objekata i instalacija te pripadajućih priključaka. U tijeku je izrada Studije izvodljivosti.                                                      
SN Čepić polje- Izrađena je agronomska podloga i koncepcijsko rješenje te dobivena pozitivna recenzija na iste. Provodi se izrada  Idejnog projekta, Elaborata zaštite okoliša, Studije izvodljivosti te pripadajući recenzijski postupak .                                                                                                        
SN Buzeštine - Predinvesticijska studija je u završnoj fazi izrade. Ugovorena je aktivna recenzija izrađene dokumentacije koja je u postupku provedbe.                                                                                      SN Valtura - Ugovorena je premija osiguranja Sustava, u tijeku je izrada analitičkog modela funkcije sustava navodnjavanja s analizom pojave vodnog udara u najnepovoljnijim uvjetima, te prijedlog rješenja. Izrađen je geodetski elaborat tehničkih promatranja male akumulacije Bakranjuša tijekom prvog punjenja (nulto mjerenje). Ispred DGU Katastra Pula izvršena je promjena na zemljištu-promjena podataka o načinu uporabe k.č. (sukladno elaboratima izrađenim u 2017. g.). Od strane unutarnje revizije IŽ, izrađeno je konačno revizorsko izvješće unutarnjih revizora Istarske županije o realizacije Sustava, s planom djelovanja.</t>
  </si>
  <si>
    <t xml:space="preserve">K710501 K710502 K710503 K710504 K710505 K710506 K710507 K710508 </t>
  </si>
  <si>
    <t>44.</t>
  </si>
  <si>
    <t>Izgradnja županijskih sustava javnog navodnjavanja</t>
  </si>
  <si>
    <t>Izgrađen je 1. županijski sustav navodnjavanja na 440 ha poljoprivrednih površina - SN Valtura.</t>
  </si>
  <si>
    <t>19.07.2017. između Agencije za plaćanja u poljoprivredi i Istarske županije potpisan Ugovor financiranju izgradnje Sustava javnog navodnjavanja Červar Porat-Bašarinka putem Programa ruralnog razvoja RH za razdoblje 2014. - 2020.</t>
  </si>
  <si>
    <t>Početak izgradnje SJN Červar Porat-Bašarinka.</t>
  </si>
  <si>
    <t xml:space="preserve">Provode se postupci nabava za izvođenje radova, nadzor nad izvođenjem radova, projektantski nadzor, koordinatora II zaštite na radu, kontrolu kvalitete materijala, arheološko rekognosciranje,  sve sa ciljem stvaranja pretpostavki za početak građenja predmetnog sustava u 2018. godini. </t>
  </si>
  <si>
    <t>K710602 K710603</t>
  </si>
  <si>
    <t>45.</t>
  </si>
  <si>
    <t>Upravljanje, održavanje i rekonstrukcija županijskim sustavima javnog navodnjavanja</t>
  </si>
  <si>
    <t>Sporazumno sklopljena i realizirana sanacija i rekonstrukcija Sustava navodnjavanja Valtura u potpunosti na financijski teret involviranih gospodarskih subjekata, projektanata, izrađivača radova i nadzornog organa.                                                                   
Podmirenje troškova električne energije nastalih pri radu Sustava u funkciji navodnjavanja poljoprivrednih površina vrši krajnji korisnik.</t>
  </si>
  <si>
    <t>Rekonstrukcija SN Valtura te puštanje Sustava u probni rad.</t>
  </si>
  <si>
    <t>Korištenje, upravljanje i održavanje sustava SN Valtura putem naknade za navodnjavanje SN u IŽ.</t>
  </si>
  <si>
    <t xml:space="preserve">A) Korištenje sustava i naplata naknade:                                                            
Kaznionica i IŽ sklopili su Ugovor o korištenju Sustava.  Skupština Istarske županije donijela je Odluku o visini i obvezi plaćanja naknade za navodnjavanje za SN Valtura za 2018., nastavo na koje IŽ izdaje Rješenje o obračunu naknade za navodnjavanje za Sustav za 2018.g. SN je u svibnju 2018.g. pokrenut za rad u sezoni 2018.                                                                                         
B) Upravljanje i održavanje:                                                                                                                                               
Redovito su podmirivane obaveze za isporučenu uslugu električne energije (HT- za rad crpne stanice, HEP- za punjenje akumulacije) te Rješenja Hrvatskih voda sukladno vodoprivarnoj dozvoli za korištenje voda. Izvršena je usluga uvlačenja kabela od objekta za elektroopremu do šahta na brani, izvršena je usluga razrade uronjenog ventila upojne cijevi. Nabavlena je i ugrađena kosa vodokazna letva. Pokrenut je postupak za dostavu ponude za mjerenje horizontalnih pomaka u tijelu brane.                                               
C) Upravljanje i održavanje SN od strane licencirane tvrtke:                  
Zakonom o ID Zakona o vodama (NN 46/2018), člankom 106. stvorena je zakonska pretpostavka za upravljanjem (rukovanjem) građevinama za navodnjavanje od strane Hrvatskih voda - hidrotehničkih objekata d.o.o.                                                                               </t>
  </si>
  <si>
    <t>K710650 K710801</t>
  </si>
  <si>
    <t>3.3.</t>
  </si>
  <si>
    <t>Razvoj prostornog planiranja te upravljanja prostorom i zaštitom okoliša</t>
  </si>
  <si>
    <t>3.3.1.</t>
  </si>
  <si>
    <t>Uspostava i unapređenje integriranog prostornoplanskog i informacijskog sustava prostornog uređenja</t>
  </si>
  <si>
    <t>46.</t>
  </si>
  <si>
    <t>Projektna dokumentacija za koncesije na pomorskom dobru</t>
  </si>
  <si>
    <t xml:space="preserve">Izrada projektne dokumentacije za koncesije na pomorskom dobru - izrada geodetskih podloga i situacija. </t>
  </si>
  <si>
    <t>A130101</t>
  </si>
  <si>
    <t>47.</t>
  </si>
  <si>
    <t>ZZPU IŽ</t>
  </si>
  <si>
    <t>Prostorni planovi u Zavodu za prostorno uređenje</t>
  </si>
  <si>
    <t>Izmjene i dopune PP IŽ - usklađenje sa zakonom i državnim PP, izrada Izvješća o stanju u prostroru IŽ, razvoj i primjena GIS sustava u IŽ, izrada ID PPUO Lanišće</t>
  </si>
  <si>
    <t>Redovito i tehnološko održavanje softvera, pomoć korisnicima sustava, korektivno sistemsko održavanje, te usklađivanje registra planova i web gis preglednika. Usvojeno izvješće o stanju u prostoru, ID PPUO Lanišće-provedena javna rasprava. Priprema zahtjeva i smjernica za izradu Državnog prostornog plana.</t>
  </si>
  <si>
    <t>K140103</t>
  </si>
  <si>
    <t>Razvoj, očuvanje i promoviranje istarskog identiteta</t>
  </si>
  <si>
    <t>4.1.</t>
  </si>
  <si>
    <t>Razvoj kulture i kulturnih i kreativnih djelatnosti</t>
  </si>
  <si>
    <t>4.1.1.</t>
  </si>
  <si>
    <t>Izgradnja nove kulturne infrastrukture i obnova postojeće za: produkciju, edukaciju, prezentaciju/promociju, čuvanje građe i unapređenje rada ustanova u kulturi</t>
  </si>
  <si>
    <t>48.</t>
  </si>
  <si>
    <t xml:space="preserve">MSUI </t>
  </si>
  <si>
    <t>Kapitalna ulaganja u zgrade</t>
  </si>
  <si>
    <t>Nastavak adaptcije zgrade "Stare tiskare" za potrebe Muzeja: građevinsko - obrtnički radovi (sanacija poda, postavljanje laminata, žbukanje), nabava i montaža komunikacijske opreme na adresi Sv. Ivana 1 (fiksna mreža i Internet), seljenje u uredske prostore obuhvaćene adaptacijom (2016.). Izrada i montaža stolarije (vrata i prozori-parcijalno), izrada i montaža rukohvata (vertikala zgrade) i dr. Podizanje standarda muzejske djelatnosti uvođenjem sustava tehničke zaštite / video - nadzora (2017,), širenje  muzejske trgovine, rekonstriranje glavne izložbene dvorane (2018. - 2019.), opremanje ustanove arhivskim namještajem, povećanje sigurnosti imovine i posjetitelja, podizanje standarda u području redovne djelatnosti i programskih aktivnosti, itd.</t>
  </si>
  <si>
    <t xml:space="preserve">postavljen (bazni) sustav video - nadzora i tehničke zaštite, povećana sigurnost imovine i opreme, muzejskih izložaka i zbirki, sanirane izvorne drvene podne obloge u izložbenom prostoru (II kat), nastavak građ. - obrtničkih radova, zamjenjena derutna stolarija (parcijalno do ispunjenja budžeta),nabava opreme (namještaja), povećanje ponude muzejske trgovine i mogućnosti većeg stupnja samofinanciranja </t>
  </si>
  <si>
    <t xml:space="preserve">nadogradnja sustava tehničke zaštite postavljene u 2017. godini, te nastavak opremanja ustanove arhivskim namještajem. </t>
  </si>
  <si>
    <t>Projekt se odvija modularno sukladno financijskim priljevima, a realizirat će se poštujući financijske mogućnosti te će sustavno obuhvatiti niz radnji  koji će u konačnici rezultirali funkcionalnijim prostorom. U prvoj polovici 2018. godine izvršene su brojne predradnje koje imaju za cilj omogućiti nastavak građevinskih radova: prostorije III kata koje su u funkciji spremišta, oslobođene su umjetnina na dugogodišnjoj pohrani  čime su uslijedili  radovi na unutarnjoj reorganizaciji prostora, kao nužna predradnja za daljnji nastavak adaptacije (tehnička ispomoć – firma ISTRACTION, Pula).</t>
  </si>
  <si>
    <t>006</t>
  </si>
  <si>
    <t>K280104</t>
  </si>
  <si>
    <t>49.</t>
  </si>
  <si>
    <t>PPMI</t>
  </si>
  <si>
    <t>Nabava opreme za potrebe redovnog poslovanja i potrebe izložbenih projekata;ulaganje u računalne programe</t>
  </si>
  <si>
    <t>nabava neophodne informatičke i ostale opreme za podršku redovnom i programskom muzejskom radu; zaštita podataka; poboljšani uvjeti kvalitete i brzine obrade predmeta</t>
  </si>
  <si>
    <t>djelomična zamjena postojeće opreme novom ovisno o raspoloživim financijskim sredstvima</t>
  </si>
  <si>
    <t>nabava prijenosnog i stolnog računala kao zamjena za dotrajale;oprema za potreba izložbe Boks u Puli; oprema za zaštitu servera te oprema za alarmni sustav</t>
  </si>
  <si>
    <t>K280103 A280601</t>
  </si>
  <si>
    <t>50.</t>
  </si>
  <si>
    <t>Sanacija Kaštela-PPMI</t>
  </si>
  <si>
    <t xml:space="preserve">zaštita kulturno - povijesnog objekta -nastavak radova sanacije </t>
  </si>
  <si>
    <t>dovršetak II  i  III faze radova sanacije sjeverne kortine utvrde Kaštel</t>
  </si>
  <si>
    <t>nastavak radova u  sklopu projekta sanacije utvrde Kaštel</t>
  </si>
  <si>
    <t xml:space="preserve">III faza dovršena koncem 2017. godine. U 2018. godini fakturiran građevinski nadzor. </t>
  </si>
  <si>
    <t>K280105</t>
  </si>
  <si>
    <t>51.</t>
  </si>
  <si>
    <t xml:space="preserve">Sanacija radnih prostorija muzeja </t>
  </si>
  <si>
    <t>Obnova uredskih prostorija Povijesnog i pomorskog muzeja Istre</t>
  </si>
  <si>
    <t>sanacija dotralalih instalacija, zidova i podova uredskih prostorija</t>
  </si>
  <si>
    <t>izvedeni radovi na obnovi, sanaciji i zaštiti uredskih prostorija muzeja (zamjena dotrajalih elektroinstalacija, podnih i zidnih površina)</t>
  </si>
  <si>
    <t>K280109</t>
  </si>
  <si>
    <t>4.2.</t>
  </si>
  <si>
    <t>Potpora očuvanju i razvoju</t>
  </si>
  <si>
    <t>4.2.2.</t>
  </si>
  <si>
    <t>Očuvanje i promicanje održivog korištenja kulturne i prirodne baštine u funkciji gospodarskog razvoja te ulaganja u razvoj istarskog identiteta</t>
  </si>
  <si>
    <t>52.</t>
  </si>
  <si>
    <t>EMI/MEI</t>
  </si>
  <si>
    <t>Uređenje Novog stalnog postava</t>
  </si>
  <si>
    <t>Realizacija novog stalnog postava kroz V faza
od prikupljanja građe do stavljanja u funkciju
te prezentiranja javnosti</t>
  </si>
  <si>
    <t>IV</t>
  </si>
  <si>
    <t>V</t>
  </si>
  <si>
    <t>Realizacija projekta je u tijeku</t>
  </si>
  <si>
    <t>A280301</t>
  </si>
  <si>
    <t>53.</t>
  </si>
  <si>
    <t>Otkup muzejske građe</t>
  </si>
  <si>
    <t>kontinuirano obogaćivanje fundusa predmetima kulturno povijesne baštine Istre</t>
  </si>
  <si>
    <t>u prvoj polovici godine, fundus obogaćen za 205  predmeta</t>
  </si>
  <si>
    <t>K280202</t>
  </si>
  <si>
    <t>UKUPNO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</si>
</sst>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
      <name val="Arial"/>
      <charset val="238"/>
    </font>
    <font>
      <b/>
      <sz val="10"/>
      <color rgb="FF000000"/>
      <name val="Arial"/>
      <family val="2"/>
      <charset val="238"/>
    </font>
    <font>
      <sz val="10"/>
      <name val="Arial"/>
      <family val="2"/>
      <charset val="238"/>
    </font>
    <font>
      <b/>
      <sz val="10"/>
      <name val="Arial"/>
      <family val="2"/>
      <charset val="238"/>
    </font>
    <font>
      <b/>
      <sz val="11"/>
      <name val="Arial"/>
      <family val="2"/>
      <charset val="238"/>
    </font>
    <font>
      <sz val="11"/>
      <name val="Arial"/>
      <family val="2"/>
      <charset val="238"/>
    </font>
    <font>
      <b/>
      <i/>
      <sz val="10"/>
      <name val="Arial"/>
      <family val="2"/>
      <charset val="238"/>
    </font>
    <font>
      <i/>
      <sz val="10"/>
      <name val="Arial"/>
      <family val="2"/>
      <charset val="238"/>
    </font>
    <font>
      <sz val="10"/>
      <color theme="1"/>
      <name val="Arial"/>
      <family val="2"/>
      <charset val="238"/>
    </font>
    <font>
      <sz val="9"/>
      <color theme="1"/>
      <name val="Arial"/>
      <family val="2"/>
      <charset val="238"/>
    </font>
    <font>
      <sz val="10"/>
      <color rgb="FFFF0000"/>
      <name val="Arial"/>
      <family val="2"/>
      <charset val="238"/>
    </font>
    <font>
      <sz val="10"/>
      <color indexed="10"/>
      <name val="Arial"/>
      <family val="2"/>
      <charset val="238"/>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2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2" fillId="0" borderId="0"/>
  </cellStyleXfs>
  <cellXfs count="151">
    <xf numFmtId="0" fontId="0" fillId="0" borderId="0" xfId="0"/>
    <xf numFmtId="0" fontId="2" fillId="0" borderId="0" xfId="0" applyFont="1" applyFill="1"/>
    <xf numFmtId="0" fontId="3" fillId="0" borderId="1" xfId="0" applyFont="1" applyFill="1" applyBorder="1" applyAlignment="1">
      <alignment horizontal="center" vertical="top"/>
    </xf>
    <xf numFmtId="0" fontId="3" fillId="0" borderId="2" xfId="0" applyFont="1" applyFill="1" applyBorder="1" applyAlignment="1">
      <alignment horizontal="center" vertical="top" wrapText="1" readingOrder="1"/>
    </xf>
    <xf numFmtId="0" fontId="3" fillId="0" borderId="2" xfId="0" applyFont="1" applyFill="1" applyBorder="1" applyAlignment="1">
      <alignment horizontal="center" vertical="top" wrapText="1"/>
    </xf>
    <xf numFmtId="3" fontId="3" fillId="0" borderId="2" xfId="0" applyNumberFormat="1" applyFont="1" applyFill="1" applyBorder="1" applyAlignment="1">
      <alignment horizontal="center" vertical="top" wrapText="1" readingOrder="1"/>
    </xf>
    <xf numFmtId="49" fontId="3" fillId="0" borderId="2" xfId="0" applyNumberFormat="1" applyFont="1" applyFill="1" applyBorder="1" applyAlignment="1">
      <alignment horizontal="center" vertical="top" readingOrder="1"/>
    </xf>
    <xf numFmtId="49" fontId="3" fillId="0" borderId="3" xfId="0" applyNumberFormat="1" applyFont="1" applyFill="1" applyBorder="1" applyAlignment="1">
      <alignment horizontal="center" vertical="top" wrapText="1"/>
    </xf>
    <xf numFmtId="0" fontId="2" fillId="0" borderId="0" xfId="0" applyFont="1" applyFill="1" applyAlignment="1">
      <alignment horizontal="center"/>
    </xf>
    <xf numFmtId="0" fontId="3" fillId="2" borderId="4" xfId="0" applyFont="1" applyFill="1" applyBorder="1" applyAlignment="1">
      <alignment horizontal="center" vertical="top"/>
    </xf>
    <xf numFmtId="3" fontId="3" fillId="2" borderId="5" xfId="0" applyNumberFormat="1" applyFont="1" applyFill="1" applyBorder="1" applyAlignment="1">
      <alignment horizontal="right" vertical="top" wrapText="1" readingOrder="1"/>
    </xf>
    <xf numFmtId="14" fontId="3" fillId="2" borderId="4" xfId="0" applyNumberFormat="1" applyFont="1" applyFill="1" applyBorder="1" applyAlignment="1">
      <alignment horizontal="center" vertical="top"/>
    </xf>
    <xf numFmtId="0" fontId="3" fillId="0" borderId="4" xfId="0" applyFont="1" applyFill="1" applyBorder="1" applyAlignment="1">
      <alignment horizontal="center" vertical="top"/>
    </xf>
    <xf numFmtId="49" fontId="2" fillId="0" borderId="5" xfId="0" applyNumberFormat="1" applyFont="1" applyFill="1" applyBorder="1" applyAlignment="1">
      <alignment horizontal="center" vertical="center" wrapText="1"/>
    </xf>
    <xf numFmtId="0" fontId="2" fillId="0" borderId="5" xfId="0" applyFont="1" applyFill="1" applyBorder="1" applyAlignment="1">
      <alignment vertical="top" wrapText="1"/>
    </xf>
    <xf numFmtId="3" fontId="2" fillId="0" borderId="5" xfId="0" applyNumberFormat="1" applyFont="1" applyFill="1" applyBorder="1" applyAlignment="1">
      <alignment horizontal="right" vertical="top" readingOrder="1"/>
    </xf>
    <xf numFmtId="3" fontId="2" fillId="0" borderId="5" xfId="0" applyNumberFormat="1" applyFont="1" applyFill="1" applyBorder="1" applyAlignment="1">
      <alignment horizontal="left" wrapText="1"/>
    </xf>
    <xf numFmtId="3" fontId="2" fillId="0" borderId="5" xfId="0" applyNumberFormat="1" applyFont="1" applyFill="1" applyBorder="1" applyAlignment="1">
      <alignment horizontal="left"/>
    </xf>
    <xf numFmtId="3" fontId="2" fillId="0" borderId="5" xfId="0" applyNumberFormat="1" applyFont="1" applyFill="1" applyBorder="1" applyAlignment="1">
      <alignment horizontal="left" wrapText="1" readingOrder="1"/>
    </xf>
    <xf numFmtId="49" fontId="2" fillId="0" borderId="5" xfId="0" applyNumberFormat="1" applyFont="1" applyFill="1" applyBorder="1" applyAlignment="1">
      <alignment horizontal="center" wrapText="1"/>
    </xf>
    <xf numFmtId="0" fontId="2" fillId="0" borderId="6" xfId="0" applyFont="1" applyFill="1" applyBorder="1" applyAlignment="1">
      <alignment horizontal="center" vertical="top" wrapText="1"/>
    </xf>
    <xf numFmtId="0" fontId="3" fillId="0" borderId="0" xfId="0" applyFont="1" applyFill="1" applyAlignment="1">
      <alignment horizontal="center"/>
    </xf>
    <xf numFmtId="3" fontId="3" fillId="2" borderId="5" xfId="0" applyNumberFormat="1" applyFont="1" applyFill="1" applyBorder="1" applyAlignment="1">
      <alignment horizontal="right" vertical="top" readingOrder="1"/>
    </xf>
    <xf numFmtId="0" fontId="3" fillId="0" borderId="4" xfId="0" applyFont="1" applyFill="1" applyBorder="1" applyAlignment="1">
      <alignment horizontal="center" vertical="top" wrapText="1"/>
    </xf>
    <xf numFmtId="3" fontId="2" fillId="0" borderId="5" xfId="0" applyNumberFormat="1" applyFont="1" applyFill="1" applyBorder="1" applyAlignment="1">
      <alignment vertical="top" readingOrder="1"/>
    </xf>
    <xf numFmtId="4" fontId="2" fillId="0" borderId="6" xfId="0" applyNumberFormat="1" applyFont="1" applyFill="1" applyBorder="1" applyAlignment="1">
      <alignment horizontal="center" vertical="center" wrapText="1"/>
    </xf>
    <xf numFmtId="0" fontId="3" fillId="2" borderId="4" xfId="0" applyFont="1" applyFill="1" applyBorder="1" applyAlignment="1">
      <alignment horizontal="center" vertical="top" wrapText="1"/>
    </xf>
    <xf numFmtId="3" fontId="3" fillId="2" borderId="5" xfId="0" applyNumberFormat="1" applyFont="1" applyFill="1" applyBorder="1" applyAlignment="1">
      <alignment vertical="top" readingOrder="1"/>
    </xf>
    <xf numFmtId="3" fontId="2" fillId="0" borderId="5" xfId="0" applyNumberFormat="1" applyFont="1" applyFill="1" applyBorder="1" applyAlignment="1">
      <alignment horizontal="left" vertical="top" wrapText="1"/>
    </xf>
    <xf numFmtId="3" fontId="2" fillId="0" borderId="5" xfId="0" applyNumberFormat="1" applyFont="1" applyFill="1" applyBorder="1" applyAlignment="1">
      <alignment horizontal="left" vertical="top"/>
    </xf>
    <xf numFmtId="3" fontId="2" fillId="0" borderId="5" xfId="0" applyNumberFormat="1" applyFont="1" applyFill="1" applyBorder="1" applyAlignment="1">
      <alignment horizontal="left" vertical="top" wrapText="1" readingOrder="1"/>
    </xf>
    <xf numFmtId="0" fontId="2" fillId="0" borderId="0" xfId="0" applyFont="1" applyFill="1" applyAlignment="1">
      <alignment vertical="center"/>
    </xf>
    <xf numFmtId="0" fontId="2" fillId="0" borderId="5" xfId="0" applyFont="1" applyFill="1" applyBorder="1" applyAlignment="1">
      <alignment horizontal="left" vertical="top" wrapText="1"/>
    </xf>
    <xf numFmtId="49" fontId="2" fillId="0" borderId="6" xfId="0" applyNumberFormat="1" applyFont="1" applyFill="1" applyBorder="1" applyAlignment="1">
      <alignment horizontal="center" vertical="top"/>
    </xf>
    <xf numFmtId="0" fontId="2" fillId="0" borderId="0" xfId="0" applyFont="1" applyFill="1" applyAlignment="1"/>
    <xf numFmtId="0" fontId="2" fillId="0" borderId="6" xfId="0" applyFont="1" applyFill="1" applyBorder="1" applyAlignment="1">
      <alignment horizontal="center" vertical="top"/>
    </xf>
    <xf numFmtId="0" fontId="4" fillId="0" borderId="4" xfId="0" applyFont="1" applyFill="1" applyBorder="1" applyAlignment="1">
      <alignment horizontal="center" vertical="top"/>
    </xf>
    <xf numFmtId="0" fontId="5" fillId="0" borderId="5" xfId="0" applyFont="1" applyFill="1" applyBorder="1" applyAlignment="1">
      <alignment horizontal="center" vertical="top" wrapText="1" readingOrder="1"/>
    </xf>
    <xf numFmtId="49" fontId="2" fillId="0" borderId="5" xfId="0" applyNumberFormat="1" applyFont="1" applyFill="1" applyBorder="1" applyAlignment="1">
      <alignment horizontal="center" vertical="top" wrapText="1" readingOrder="1"/>
    </xf>
    <xf numFmtId="3" fontId="2" fillId="0" borderId="6" xfId="0" applyNumberFormat="1" applyFont="1" applyFill="1" applyBorder="1" applyAlignment="1">
      <alignment horizontal="center" vertical="top" wrapText="1"/>
    </xf>
    <xf numFmtId="0" fontId="5" fillId="0" borderId="0" xfId="0" applyFont="1" applyFill="1"/>
    <xf numFmtId="0" fontId="2" fillId="0" borderId="5" xfId="0" applyFont="1" applyFill="1" applyBorder="1" applyAlignment="1">
      <alignment horizontal="center" vertical="top" wrapText="1" readingOrder="1"/>
    </xf>
    <xf numFmtId="0" fontId="2" fillId="0" borderId="5" xfId="0" applyFont="1" applyFill="1" applyBorder="1" applyAlignment="1">
      <alignment horizontal="center" vertical="top" wrapText="1"/>
    </xf>
    <xf numFmtId="3" fontId="2" fillId="0" borderId="5" xfId="0" applyNumberFormat="1" applyFont="1" applyFill="1" applyBorder="1" applyAlignment="1">
      <alignment horizontal="right" vertical="top"/>
    </xf>
    <xf numFmtId="49" fontId="2" fillId="0" borderId="5" xfId="0" applyNumberFormat="1" applyFont="1" applyFill="1" applyBorder="1" applyAlignment="1">
      <alignment horizontal="center" vertical="top"/>
    </xf>
    <xf numFmtId="0" fontId="3" fillId="0" borderId="0" xfId="0" applyFont="1" applyFill="1" applyAlignment="1">
      <alignment vertical="top"/>
    </xf>
    <xf numFmtId="0" fontId="6" fillId="0" borderId="0" xfId="0" applyFont="1" applyFill="1" applyAlignment="1">
      <alignment vertical="top"/>
    </xf>
    <xf numFmtId="0" fontId="2" fillId="0" borderId="5" xfId="0" applyFont="1" applyFill="1" applyBorder="1" applyAlignment="1">
      <alignment horizontal="center" vertical="center" wrapText="1" readingOrder="1"/>
    </xf>
    <xf numFmtId="49" fontId="2" fillId="0" borderId="5" xfId="0" applyNumberFormat="1" applyFont="1" applyFill="1" applyBorder="1" applyAlignment="1">
      <alignment horizontal="center" vertical="center"/>
    </xf>
    <xf numFmtId="0" fontId="2" fillId="0" borderId="6" xfId="0" applyFont="1" applyFill="1" applyBorder="1" applyAlignment="1">
      <alignment horizontal="center" vertical="center" wrapText="1"/>
    </xf>
    <xf numFmtId="0" fontId="3" fillId="0" borderId="0" xfId="0" applyFont="1" applyFill="1"/>
    <xf numFmtId="0" fontId="6" fillId="0" borderId="0" xfId="0" applyFont="1" applyFill="1"/>
    <xf numFmtId="0" fontId="3" fillId="0" borderId="4" xfId="0" applyFont="1" applyFill="1" applyBorder="1" applyAlignment="1">
      <alignment horizontal="center" vertical="top" wrapText="1" readingOrder="1"/>
    </xf>
    <xf numFmtId="4" fontId="2" fillId="0" borderId="5" xfId="0" applyNumberFormat="1" applyFont="1" applyFill="1" applyBorder="1" applyAlignment="1">
      <alignment horizontal="right" vertical="top" readingOrder="1"/>
    </xf>
    <xf numFmtId="0" fontId="2" fillId="0" borderId="6" xfId="0" applyFont="1" applyFill="1" applyBorder="1" applyAlignment="1">
      <alignment horizontal="center" vertical="center" wrapText="1" readingOrder="1"/>
    </xf>
    <xf numFmtId="49" fontId="2" fillId="0" borderId="6" xfId="0" applyNumberFormat="1" applyFont="1" applyFill="1" applyBorder="1" applyAlignment="1">
      <alignment horizontal="center" wrapText="1" readingOrder="1"/>
    </xf>
    <xf numFmtId="0" fontId="2" fillId="0" borderId="6" xfId="0" applyFont="1" applyFill="1" applyBorder="1" applyAlignment="1">
      <alignment horizontal="center"/>
    </xf>
    <xf numFmtId="49" fontId="2" fillId="0" borderId="6" xfId="0" applyNumberFormat="1" applyFont="1" applyFill="1" applyBorder="1" applyAlignment="1">
      <alignment horizontal="center" wrapText="1"/>
    </xf>
    <xf numFmtId="3" fontId="2" fillId="0" borderId="5" xfId="0" applyNumberFormat="1" applyFont="1" applyFill="1" applyBorder="1" applyAlignment="1">
      <alignment vertical="top"/>
    </xf>
    <xf numFmtId="49" fontId="2" fillId="0" borderId="6" xfId="0" applyNumberFormat="1" applyFont="1" applyFill="1" applyBorder="1" applyAlignment="1">
      <alignment horizontal="center" vertical="top" wrapText="1"/>
    </xf>
    <xf numFmtId="0" fontId="2" fillId="0" borderId="0" xfId="0" applyFont="1" applyFill="1" applyAlignment="1">
      <alignment vertical="top"/>
    </xf>
    <xf numFmtId="0" fontId="7" fillId="0" borderId="0" xfId="0" applyFont="1" applyFill="1" applyAlignment="1">
      <alignment vertical="top"/>
    </xf>
    <xf numFmtId="0" fontId="2" fillId="0" borderId="5" xfId="0" applyFont="1" applyFill="1" applyBorder="1" applyAlignment="1">
      <alignment vertical="top" wrapText="1" readingOrder="1"/>
    </xf>
    <xf numFmtId="0" fontId="2" fillId="3" borderId="5" xfId="0" applyFont="1" applyFill="1" applyBorder="1" applyAlignment="1">
      <alignment vertical="top" wrapText="1"/>
    </xf>
    <xf numFmtId="3" fontId="2" fillId="3" borderId="5" xfId="0" applyNumberFormat="1" applyFont="1" applyFill="1" applyBorder="1" applyAlignment="1">
      <alignment vertical="top"/>
    </xf>
    <xf numFmtId="3" fontId="2" fillId="3" borderId="5" xfId="0" applyNumberFormat="1" applyFont="1" applyFill="1" applyBorder="1" applyAlignment="1">
      <alignment horizontal="right" vertical="top"/>
    </xf>
    <xf numFmtId="3" fontId="2" fillId="3" borderId="5" xfId="0" applyNumberFormat="1" applyFont="1" applyFill="1" applyBorder="1" applyAlignment="1">
      <alignment horizontal="left" vertical="top" wrapText="1"/>
    </xf>
    <xf numFmtId="0" fontId="8" fillId="3" borderId="5" xfId="0" applyFont="1" applyFill="1" applyBorder="1" applyAlignment="1">
      <alignment horizontal="left" vertical="top" wrapText="1"/>
    </xf>
    <xf numFmtId="3" fontId="9" fillId="3" borderId="5" xfId="0" applyNumberFormat="1" applyFont="1" applyFill="1" applyBorder="1" applyAlignment="1">
      <alignment horizontal="left" vertical="top" wrapText="1"/>
    </xf>
    <xf numFmtId="0" fontId="2" fillId="0" borderId="5" xfId="0" applyFont="1" applyFill="1" applyBorder="1" applyAlignment="1">
      <alignment horizontal="left" vertical="top" wrapText="1" readingOrder="1"/>
    </xf>
    <xf numFmtId="0" fontId="2" fillId="0" borderId="5" xfId="0" applyFont="1" applyFill="1" applyBorder="1" applyAlignment="1">
      <alignment vertical="top"/>
    </xf>
    <xf numFmtId="0" fontId="2" fillId="0" borderId="5" xfId="0" applyFont="1" applyFill="1" applyBorder="1" applyAlignment="1">
      <alignment horizontal="left" vertical="center"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readingOrder="1"/>
    </xf>
    <xf numFmtId="3" fontId="2" fillId="3" borderId="5" xfId="0" applyNumberFormat="1" applyFont="1" applyFill="1" applyBorder="1" applyAlignment="1">
      <alignment vertical="top" wrapText="1" readingOrder="1"/>
    </xf>
    <xf numFmtId="0" fontId="2" fillId="3" borderId="5" xfId="0" applyFont="1" applyFill="1" applyBorder="1" applyAlignment="1">
      <alignment horizontal="left" vertical="top" wrapText="1"/>
    </xf>
    <xf numFmtId="49" fontId="2" fillId="3" borderId="5" xfId="0" applyNumberFormat="1" applyFont="1" applyFill="1" applyBorder="1" applyAlignment="1">
      <alignment horizontal="center" vertical="top" wrapText="1" readingOrder="1"/>
    </xf>
    <xf numFmtId="0" fontId="3" fillId="0" borderId="0" xfId="0" applyFont="1" applyFill="1" applyBorder="1" applyAlignment="1">
      <alignment horizontal="center"/>
    </xf>
    <xf numFmtId="3" fontId="2" fillId="2" borderId="5" xfId="0" applyNumberFormat="1" applyFont="1" applyFill="1" applyBorder="1" applyAlignment="1">
      <alignment wrapText="1"/>
    </xf>
    <xf numFmtId="3" fontId="2" fillId="2" borderId="5" xfId="0" applyNumberFormat="1" applyFont="1" applyFill="1" applyBorder="1" applyAlignment="1">
      <alignment wrapText="1" readingOrder="1"/>
    </xf>
    <xf numFmtId="3" fontId="2" fillId="2" borderId="6" xfId="0" applyNumberFormat="1" applyFont="1" applyFill="1" applyBorder="1" applyAlignment="1">
      <alignment wrapText="1"/>
    </xf>
    <xf numFmtId="0" fontId="2" fillId="0" borderId="5" xfId="1" applyFont="1" applyFill="1" applyBorder="1" applyAlignment="1">
      <alignment vertical="top" wrapText="1"/>
    </xf>
    <xf numFmtId="3" fontId="2" fillId="0" borderId="5" xfId="0" applyNumberFormat="1" applyFont="1" applyFill="1" applyBorder="1" applyAlignment="1">
      <alignment horizontal="left" vertical="center" wrapText="1"/>
    </xf>
    <xf numFmtId="3" fontId="2" fillId="0" borderId="5" xfId="0" applyNumberFormat="1" applyFont="1" applyFill="1" applyBorder="1" applyAlignment="1">
      <alignment horizontal="left" vertical="center" wrapText="1" readingOrder="1"/>
    </xf>
    <xf numFmtId="0" fontId="7" fillId="0" borderId="0" xfId="0" applyFont="1" applyFill="1"/>
    <xf numFmtId="0" fontId="2" fillId="0" borderId="5" xfId="0" applyFont="1" applyBorder="1" applyAlignment="1">
      <alignment vertical="top" wrapText="1"/>
    </xf>
    <xf numFmtId="0" fontId="5" fillId="0" borderId="5" xfId="0" applyFont="1" applyFill="1" applyBorder="1" applyAlignment="1">
      <alignment horizontal="left" vertical="top" wrapText="1"/>
    </xf>
    <xf numFmtId="0" fontId="3" fillId="0" borderId="13" xfId="0" applyFont="1" applyFill="1" applyBorder="1" applyAlignment="1">
      <alignment horizontal="center" vertical="top" wrapText="1"/>
    </xf>
    <xf numFmtId="0" fontId="2" fillId="0" borderId="14" xfId="0" applyFont="1" applyFill="1" applyBorder="1" applyAlignment="1">
      <alignment horizontal="center" vertical="top" wrapText="1" readingOrder="1"/>
    </xf>
    <xf numFmtId="0" fontId="2" fillId="0" borderId="14" xfId="0" applyFont="1" applyFill="1" applyBorder="1" applyAlignment="1">
      <alignment vertical="top" wrapText="1"/>
    </xf>
    <xf numFmtId="3" fontId="2" fillId="0" borderId="14" xfId="0" applyNumberFormat="1" applyFont="1" applyFill="1" applyBorder="1" applyAlignment="1">
      <alignment horizontal="right" vertical="top" readingOrder="1"/>
    </xf>
    <xf numFmtId="0" fontId="2" fillId="0" borderId="14" xfId="0" applyFont="1" applyFill="1" applyBorder="1" applyAlignment="1">
      <alignment horizontal="left" vertical="top" wrapText="1"/>
    </xf>
    <xf numFmtId="3" fontId="2" fillId="0" borderId="14" xfId="0" applyNumberFormat="1" applyFont="1" applyFill="1" applyBorder="1" applyAlignment="1">
      <alignment horizontal="left" vertical="top" wrapText="1"/>
    </xf>
    <xf numFmtId="3" fontId="2" fillId="0" borderId="14" xfId="0" applyNumberFormat="1" applyFont="1" applyFill="1" applyBorder="1" applyAlignment="1">
      <alignment horizontal="left" vertical="top" wrapText="1" readingOrder="1"/>
    </xf>
    <xf numFmtId="49" fontId="2" fillId="0" borderId="15" xfId="0" applyNumberFormat="1" applyFont="1" applyFill="1" applyBorder="1" applyAlignment="1">
      <alignment horizontal="center" vertical="top" wrapText="1"/>
    </xf>
    <xf numFmtId="0" fontId="10" fillId="0" borderId="0" xfId="0" applyFont="1" applyFill="1" applyBorder="1" applyAlignment="1">
      <alignment horizontal="center" vertical="center"/>
    </xf>
    <xf numFmtId="3" fontId="3" fillId="2" borderId="16" xfId="0" applyNumberFormat="1" applyFont="1" applyFill="1" applyBorder="1" applyAlignment="1">
      <alignment horizontal="right" readingOrder="1"/>
    </xf>
    <xf numFmtId="0" fontId="3" fillId="0" borderId="0" xfId="0" applyFont="1" applyFill="1" applyAlignment="1">
      <alignment horizontal="left"/>
    </xf>
    <xf numFmtId="0" fontId="2" fillId="0" borderId="0" xfId="0" applyFont="1" applyFill="1" applyAlignment="1">
      <alignment horizontal="center" vertical="top" wrapText="1" readingOrder="1"/>
    </xf>
    <xf numFmtId="0" fontId="2" fillId="0" borderId="0" xfId="0" applyFont="1" applyFill="1" applyAlignment="1">
      <alignment vertical="top" wrapText="1"/>
    </xf>
    <xf numFmtId="3" fontId="11" fillId="0" borderId="0" xfId="0" applyNumberFormat="1" applyFont="1" applyFill="1" applyAlignment="1">
      <alignment vertical="top" readingOrder="1"/>
    </xf>
    <xf numFmtId="3" fontId="2" fillId="0" borderId="0" xfId="0" applyNumberFormat="1" applyFont="1" applyFill="1" applyAlignment="1">
      <alignment horizontal="left" vertical="top"/>
    </xf>
    <xf numFmtId="3" fontId="2" fillId="0" borderId="0" xfId="0" applyNumberFormat="1" applyFont="1" applyFill="1" applyAlignment="1">
      <alignment horizontal="left" vertical="top" wrapText="1" readingOrder="1"/>
    </xf>
    <xf numFmtId="49" fontId="2" fillId="0" borderId="0" xfId="0" applyNumberFormat="1" applyFont="1" applyFill="1" applyAlignment="1">
      <alignment horizontal="center" vertical="top" readingOrder="1"/>
    </xf>
    <xf numFmtId="49" fontId="2" fillId="0" borderId="0" xfId="0" applyNumberFormat="1" applyFont="1" applyFill="1" applyAlignment="1">
      <alignment horizontal="center" vertical="top" wrapText="1"/>
    </xf>
    <xf numFmtId="3" fontId="2" fillId="0" borderId="0" xfId="0" applyNumberFormat="1" applyFont="1" applyFill="1" applyAlignment="1">
      <alignment horizontal="right" vertical="top" readingOrder="1"/>
    </xf>
    <xf numFmtId="49" fontId="2" fillId="0" borderId="5" xfId="0" applyNumberFormat="1" applyFont="1" applyFill="1" applyBorder="1" applyAlignment="1">
      <alignment horizontal="center" vertical="top" wrapText="1" readingOrder="1"/>
    </xf>
    <xf numFmtId="49" fontId="2" fillId="0" borderId="14" xfId="0" applyNumberFormat="1" applyFont="1" applyFill="1" applyBorder="1" applyAlignment="1">
      <alignment horizontal="center" vertical="top" wrapText="1" readingOrder="1"/>
    </xf>
    <xf numFmtId="0" fontId="3" fillId="2" borderId="16" xfId="0" applyFont="1" applyFill="1" applyBorder="1" applyAlignment="1">
      <alignment horizontal="left"/>
    </xf>
    <xf numFmtId="3" fontId="3" fillId="2" borderId="17" xfId="0" applyNumberFormat="1" applyFont="1" applyFill="1" applyBorder="1" applyAlignment="1">
      <alignment horizontal="center"/>
    </xf>
    <xf numFmtId="3" fontId="3" fillId="2" borderId="18" xfId="0" applyNumberFormat="1" applyFont="1" applyFill="1" applyBorder="1" applyAlignment="1">
      <alignment horizontal="center"/>
    </xf>
    <xf numFmtId="3" fontId="3" fillId="2" borderId="19" xfId="0" applyNumberFormat="1" applyFont="1" applyFill="1" applyBorder="1" applyAlignment="1">
      <alignment horizontal="center"/>
    </xf>
    <xf numFmtId="0" fontId="3" fillId="2" borderId="5" xfId="0" applyFont="1" applyFill="1" applyBorder="1" applyAlignment="1">
      <alignment horizontal="left" vertical="top" wrapText="1" readingOrder="1"/>
    </xf>
    <xf numFmtId="3" fontId="2" fillId="2" borderId="5" xfId="0" applyNumberFormat="1" applyFont="1" applyFill="1" applyBorder="1" applyAlignment="1">
      <alignment horizontal="center" vertical="center" wrapText="1"/>
    </xf>
    <xf numFmtId="3" fontId="2" fillId="2" borderId="6" xfId="0" applyNumberFormat="1" applyFont="1" applyFill="1" applyBorder="1" applyAlignment="1">
      <alignment horizontal="center" vertical="center" wrapText="1"/>
    </xf>
    <xf numFmtId="49" fontId="3" fillId="2" borderId="5" xfId="0" applyNumberFormat="1" applyFont="1" applyFill="1" applyBorder="1" applyAlignment="1">
      <alignment horizontal="left" vertical="top" wrapText="1"/>
    </xf>
    <xf numFmtId="49" fontId="2" fillId="0" borderId="5" xfId="0" applyNumberFormat="1" applyFont="1" applyFill="1" applyBorder="1" applyAlignment="1">
      <alignment horizontal="center" vertical="center" wrapText="1" readingOrder="1"/>
    </xf>
    <xf numFmtId="0" fontId="5" fillId="2" borderId="7"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2" xfId="0" applyFont="1" applyFill="1" applyBorder="1" applyAlignment="1">
      <alignment horizontal="center" vertical="top" wrapText="1"/>
    </xf>
    <xf numFmtId="0" fontId="2" fillId="0" borderId="5" xfId="0" applyFont="1" applyFill="1" applyBorder="1" applyAlignment="1">
      <alignment horizontal="center" vertical="top" wrapText="1" readingOrder="1"/>
    </xf>
    <xf numFmtId="49" fontId="2" fillId="0" borderId="5"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readingOrder="1"/>
    </xf>
    <xf numFmtId="3" fontId="2" fillId="2" borderId="7" xfId="0" applyNumberFormat="1" applyFont="1" applyFill="1" applyBorder="1" applyAlignment="1">
      <alignment horizontal="center" wrapText="1"/>
    </xf>
    <xf numFmtId="3" fontId="2" fillId="2" borderId="8"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3" fontId="2" fillId="2" borderId="10" xfId="0" applyNumberFormat="1" applyFont="1" applyFill="1" applyBorder="1" applyAlignment="1">
      <alignment horizontal="center" wrapText="1"/>
    </xf>
    <xf numFmtId="3" fontId="2" fillId="2" borderId="11" xfId="0" applyNumberFormat="1" applyFont="1" applyFill="1" applyBorder="1" applyAlignment="1">
      <alignment horizontal="center" wrapText="1"/>
    </xf>
    <xf numFmtId="3" fontId="2" fillId="2" borderId="12" xfId="0" applyNumberFormat="1" applyFont="1" applyFill="1" applyBorder="1" applyAlignment="1">
      <alignment horizontal="center" wrapText="1"/>
    </xf>
    <xf numFmtId="3" fontId="2" fillId="2" borderId="5" xfId="0" applyNumberFormat="1" applyFont="1" applyFill="1" applyBorder="1" applyAlignment="1">
      <alignment horizontal="center" wrapText="1"/>
    </xf>
    <xf numFmtId="3" fontId="2" fillId="2" borderId="6" xfId="0" applyNumberFormat="1" applyFont="1" applyFill="1" applyBorder="1" applyAlignment="1">
      <alignment horizontal="center" wrapText="1"/>
    </xf>
    <xf numFmtId="49" fontId="2" fillId="0" borderId="5" xfId="0" applyNumberFormat="1" applyFont="1" applyFill="1" applyBorder="1" applyAlignment="1">
      <alignment horizontal="center" vertical="top" readingOrder="1"/>
    </xf>
    <xf numFmtId="0" fontId="3" fillId="2" borderId="5" xfId="0" applyFont="1" applyFill="1" applyBorder="1" applyAlignment="1">
      <alignment horizontal="center" vertical="top" wrapText="1"/>
    </xf>
    <xf numFmtId="0" fontId="3" fillId="2" borderId="6" xfId="0" applyFont="1" applyFill="1" applyBorder="1" applyAlignment="1">
      <alignment horizontal="center" vertical="top" wrapText="1"/>
    </xf>
    <xf numFmtId="3" fontId="3" fillId="2" borderId="5" xfId="0" applyNumberFormat="1" applyFont="1" applyFill="1" applyBorder="1" applyAlignment="1">
      <alignment horizontal="center" wrapText="1"/>
    </xf>
    <xf numFmtId="3" fontId="3" fillId="2" borderId="6" xfId="0" applyNumberFormat="1" applyFont="1" applyFill="1" applyBorder="1" applyAlignment="1">
      <alignment horizontal="center" wrapText="1"/>
    </xf>
    <xf numFmtId="0" fontId="2" fillId="0" borderId="5" xfId="0" applyFont="1" applyFill="1" applyBorder="1" applyAlignment="1">
      <alignment horizontal="center" vertical="center" wrapText="1" readingOrder="1"/>
    </xf>
    <xf numFmtId="49" fontId="2" fillId="0" borderId="5" xfId="0" applyNumberFormat="1" applyFont="1" applyFill="1" applyBorder="1" applyAlignment="1">
      <alignment horizontal="center" vertical="top"/>
    </xf>
    <xf numFmtId="49" fontId="2" fillId="0" borderId="6"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2" fillId="0" borderId="5" xfId="0" applyFont="1" applyFill="1" applyBorder="1" applyAlignment="1">
      <alignment horizontal="left" vertical="top" wrapText="1"/>
    </xf>
    <xf numFmtId="3" fontId="2" fillId="0" borderId="5" xfId="0" applyNumberFormat="1" applyFont="1" applyFill="1" applyBorder="1" applyAlignment="1">
      <alignment horizontal="right" vertical="top" readingOrder="1"/>
    </xf>
    <xf numFmtId="49" fontId="2" fillId="0" borderId="6" xfId="0" applyNumberFormat="1" applyFont="1" applyFill="1" applyBorder="1" applyAlignment="1">
      <alignment horizontal="center" vertical="top"/>
    </xf>
    <xf numFmtId="49" fontId="2" fillId="0" borderId="5" xfId="0" applyNumberFormat="1" applyFont="1" applyFill="1" applyBorder="1" applyAlignment="1">
      <alignment horizontal="center" vertical="center" wrapText="1"/>
    </xf>
    <xf numFmtId="49" fontId="3" fillId="2" borderId="5" xfId="0" applyNumberFormat="1" applyFont="1" applyFill="1" applyBorder="1" applyAlignment="1">
      <alignment horizontal="left" vertical="center" wrapText="1"/>
    </xf>
    <xf numFmtId="0" fontId="1" fillId="0" borderId="0" xfId="0" applyFont="1" applyFill="1" applyAlignment="1">
      <alignment horizontal="center" readingOrder="1"/>
    </xf>
    <xf numFmtId="0" fontId="1" fillId="0" borderId="0" xfId="1" applyFont="1" applyBorder="1" applyAlignment="1">
      <alignment horizontal="center" vertical="center" readingOrder="1"/>
    </xf>
  </cellXfs>
  <cellStyles count="2">
    <cellStyle name="Normalno" xfId="0" builtinId="0"/>
    <cellStyle name="Obično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1</xdr:col>
      <xdr:colOff>30109</xdr:colOff>
      <xdr:row>2</xdr:row>
      <xdr:rowOff>27432</xdr:rowOff>
    </xdr:to>
    <xdr:sp macro="" textlink="">
      <xdr:nvSpPr>
        <xdr:cNvPr id="2" name="Text Box 2"/>
        <xdr:cNvSpPr txBox="1">
          <a:spLocks noChangeArrowheads="1"/>
        </xdr:cNvSpPr>
      </xdr:nvSpPr>
      <xdr:spPr bwMode="auto">
        <a:xfrm>
          <a:off x="106680" y="0"/>
          <a:ext cx="847354" cy="27432"/>
        </a:xfrm>
        <a:prstGeom prst="rect">
          <a:avLst/>
        </a:prstGeom>
        <a:noFill/>
        <a:ln w="9525">
          <a:noFill/>
          <a:miter lim="800000"/>
          <a:headEnd/>
          <a:tailEnd/>
        </a:ln>
      </xdr:spPr>
      <xdr:txBody>
        <a:bodyPr vertOverflow="clip" wrap="square" lIns="36576" tIns="27432" rIns="0" bIns="0" anchor="t" upright="1"/>
        <a:lstStyle/>
        <a:p>
          <a:pPr algn="l" rtl="0">
            <a:defRPr sz="1000"/>
          </a:pPr>
          <a:r>
            <a:rPr lang="hr-HR" sz="1000" b="1" i="0" u="none" strike="noStrike" baseline="0">
              <a:solidFill>
                <a:srgbClr val="000000"/>
              </a:solidFill>
              <a:latin typeface="Arial"/>
              <a:cs typeface="Arial"/>
            </a:rPr>
            <a:t>Tablica 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BS\bsborovcak\My%20Documents\Godi&#353;nji%20obra&#269;un%202001\prilozi%20i%20tabe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BS\bsborovcak\Polugodi&#353;nji%20%202003\My%20Documents\Godi&#353;nji%20obra&#269;un%202001\prilozi%20i%20tabe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nancije/Plan%20i%20analiza/Polugodi&#353;nji%202018/plan%20razvojnih/2.%20Izvje&#353;taj%20o%20izvr&#353;enju%20Plana%20razvojnih%20program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entral.prihodi"/>
      <sheetName val="lovozakupnina"/>
      <sheetName val="kap.prijen.jls"/>
      <sheetName val="centri soc.skrb"/>
      <sheetName val="zdr.ust."/>
      <sheetName val="osnovne šk."/>
      <sheetName val="srednje šk."/>
      <sheetName val="pomorsko dobro"/>
      <sheetName val="ceste"/>
      <sheetName val="ostvarenj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entral.prihodi"/>
      <sheetName val="lovozakupnina"/>
      <sheetName val="kap.prijen.jls"/>
      <sheetName val="centri soc.skrb"/>
      <sheetName val="zdr.ust."/>
      <sheetName val="osnovne šk."/>
      <sheetName val="srednje šk."/>
      <sheetName val="pomorsko dobro"/>
      <sheetName val="ceste"/>
      <sheetName val="ostvarenj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zmjene i dopune-razvojni p (2"/>
      <sheetName val="Razvojni programi-REKAPITULACIJ"/>
    </sheetNames>
    <sheetDataSet>
      <sheetData sheetId="0"/>
      <sheetData sheetId="1">
        <row r="1">
          <cell r="A1" t="str">
            <v>IZVJEŠTAJ O PROVEDBI PLANA RAZVOJNIH PROGRAMA ISTARSKE ŽUPANIJE ZA PERIOD 01.01.-30.06.2018.GODINE</v>
          </cell>
          <cell r="B1"/>
          <cell r="C1"/>
          <cell r="D1"/>
          <cell r="E1"/>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9"/>
  <sheetViews>
    <sheetView tabSelected="1" topLeftCell="A78" zoomScale="70" zoomScaleNormal="70" zoomScaleSheetLayoutView="35" workbookViewId="0">
      <selection activeCell="A3" sqref="A3:XFD3"/>
    </sheetView>
  </sheetViews>
  <sheetFormatPr defaultColWidth="8.85546875" defaultRowHeight="12.75" x14ac:dyDescent="0.2"/>
  <cols>
    <col min="1" max="1" width="13.85546875" style="45" customWidth="1"/>
    <col min="2" max="2" width="15" style="98" customWidth="1"/>
    <col min="3" max="3" width="41.28515625" style="99" customWidth="1"/>
    <col min="4" max="4" width="15.28515625" style="100" bestFit="1" customWidth="1"/>
    <col min="5" max="5" width="13.5703125" style="100" customWidth="1"/>
    <col min="6" max="6" width="13.140625" style="105" bestFit="1" customWidth="1"/>
    <col min="7" max="7" width="60.140625" style="101" customWidth="1"/>
    <col min="8" max="8" width="38.5703125" style="101" customWidth="1"/>
    <col min="9" max="9" width="30.28515625" style="101" customWidth="1"/>
    <col min="10" max="10" width="80.42578125" style="102" customWidth="1"/>
    <col min="11" max="11" width="10.42578125" style="103" customWidth="1"/>
    <col min="12" max="12" width="12.140625" style="104" customWidth="1"/>
    <col min="13" max="16384" width="8.85546875" style="1"/>
  </cols>
  <sheetData>
    <row r="1" spans="1:12" ht="12.75" hidden="1" customHeight="1" x14ac:dyDescent="0.2">
      <c r="A1" s="149" t="s">
        <v>0</v>
      </c>
      <c r="B1" s="149"/>
      <c r="C1" s="149"/>
      <c r="D1" s="149"/>
      <c r="E1" s="149"/>
      <c r="F1" s="149"/>
      <c r="G1" s="149"/>
      <c r="H1" s="149"/>
      <c r="I1" s="149"/>
      <c r="J1" s="149"/>
      <c r="K1" s="149"/>
      <c r="L1" s="149"/>
    </row>
    <row r="2" spans="1:12" ht="12.75" hidden="1" customHeight="1" x14ac:dyDescent="0.2">
      <c r="A2" s="149" t="s">
        <v>1</v>
      </c>
      <c r="B2" s="149"/>
      <c r="C2" s="149"/>
      <c r="D2" s="149"/>
      <c r="E2" s="149"/>
      <c r="F2" s="149"/>
      <c r="G2" s="149"/>
      <c r="H2" s="149"/>
      <c r="I2" s="149"/>
      <c r="J2" s="149"/>
      <c r="K2" s="149"/>
      <c r="L2" s="149"/>
    </row>
    <row r="3" spans="1:12" ht="36.75" customHeight="1" thickBot="1" x14ac:dyDescent="0.25">
      <c r="A3" s="150" t="str">
        <f>'[3]Razvojni programi-REKAPITULACIJ'!A1:E1</f>
        <v>IZVJEŠTAJ O PROVEDBI PLANA RAZVOJNIH PROGRAMA ISTARSKE ŽUPANIJE ZA PERIOD 01.01.-30.06.2018.GODINE</v>
      </c>
      <c r="B3" s="150"/>
      <c r="C3" s="150"/>
      <c r="D3" s="150"/>
      <c r="E3" s="150"/>
      <c r="F3" s="150"/>
      <c r="G3" s="150"/>
      <c r="H3" s="150"/>
      <c r="I3" s="150"/>
      <c r="J3" s="150"/>
      <c r="K3" s="150"/>
      <c r="L3" s="150"/>
    </row>
    <row r="4" spans="1:12" s="8" customFormat="1" ht="63.75" x14ac:dyDescent="0.2">
      <c r="A4" s="2" t="s">
        <v>2</v>
      </c>
      <c r="B4" s="3" t="s">
        <v>3</v>
      </c>
      <c r="C4" s="4" t="s">
        <v>4</v>
      </c>
      <c r="D4" s="5" t="s">
        <v>5</v>
      </c>
      <c r="E4" s="5" t="s">
        <v>6</v>
      </c>
      <c r="F4" s="5" t="s">
        <v>7</v>
      </c>
      <c r="G4" s="4" t="s">
        <v>8</v>
      </c>
      <c r="H4" s="4" t="s">
        <v>9</v>
      </c>
      <c r="I4" s="4" t="s">
        <v>10</v>
      </c>
      <c r="J4" s="3" t="s">
        <v>11</v>
      </c>
      <c r="K4" s="6" t="s">
        <v>12</v>
      </c>
      <c r="L4" s="7" t="s">
        <v>13</v>
      </c>
    </row>
    <row r="5" spans="1:12" s="8" customFormat="1" ht="18" customHeight="1" x14ac:dyDescent="0.2">
      <c r="A5" s="9" t="s">
        <v>14</v>
      </c>
      <c r="B5" s="112" t="s">
        <v>15</v>
      </c>
      <c r="C5" s="112"/>
      <c r="D5" s="10">
        <f>SUM(D6,D10,D18)</f>
        <v>13730681.6</v>
      </c>
      <c r="E5" s="10">
        <f>SUM(E6,E10,E18)</f>
        <v>14480682</v>
      </c>
      <c r="F5" s="10">
        <f>SUM(F6,F10,F18)</f>
        <v>5990184.3300000001</v>
      </c>
      <c r="G5" s="135"/>
      <c r="H5" s="135"/>
      <c r="I5" s="135"/>
      <c r="J5" s="135"/>
      <c r="K5" s="135"/>
      <c r="L5" s="136"/>
    </row>
    <row r="6" spans="1:12" s="8" customFormat="1" ht="30.75" customHeight="1" x14ac:dyDescent="0.2">
      <c r="A6" s="9" t="s">
        <v>16</v>
      </c>
      <c r="B6" s="112" t="s">
        <v>17</v>
      </c>
      <c r="C6" s="112"/>
      <c r="D6" s="10">
        <f>D7</f>
        <v>603500</v>
      </c>
      <c r="E6" s="10">
        <f t="shared" ref="E6:F6" si="0">E7</f>
        <v>1353500</v>
      </c>
      <c r="F6" s="10">
        <f t="shared" si="0"/>
        <v>801749.5</v>
      </c>
      <c r="G6" s="135"/>
      <c r="H6" s="135"/>
      <c r="I6" s="135"/>
      <c r="J6" s="135"/>
      <c r="K6" s="135"/>
      <c r="L6" s="136"/>
    </row>
    <row r="7" spans="1:12" s="8" customFormat="1" ht="30.75" customHeight="1" x14ac:dyDescent="0.2">
      <c r="A7" s="11" t="s">
        <v>18</v>
      </c>
      <c r="B7" s="112" t="s">
        <v>19</v>
      </c>
      <c r="C7" s="112"/>
      <c r="D7" s="10">
        <f>SUM(D8:D9)</f>
        <v>603500</v>
      </c>
      <c r="E7" s="10">
        <f t="shared" ref="E7:F7" si="1">SUM(E8:E9)</f>
        <v>1353500</v>
      </c>
      <c r="F7" s="10">
        <f t="shared" si="1"/>
        <v>801749.5</v>
      </c>
      <c r="G7" s="135"/>
      <c r="H7" s="135"/>
      <c r="I7" s="135"/>
      <c r="J7" s="135"/>
      <c r="K7" s="135"/>
      <c r="L7" s="136"/>
    </row>
    <row r="8" spans="1:12" ht="25.5" x14ac:dyDescent="0.2">
      <c r="A8" s="12" t="s">
        <v>14</v>
      </c>
      <c r="B8" s="13" t="s">
        <v>20</v>
      </c>
      <c r="C8" s="14" t="s">
        <v>21</v>
      </c>
      <c r="D8" s="15">
        <v>500000</v>
      </c>
      <c r="E8" s="15">
        <v>1250000</v>
      </c>
      <c r="F8" s="15">
        <v>750000</v>
      </c>
      <c r="G8" s="16" t="s">
        <v>22</v>
      </c>
      <c r="H8" s="17">
        <v>600</v>
      </c>
      <c r="I8" s="17">
        <v>600</v>
      </c>
      <c r="J8" s="18">
        <v>90</v>
      </c>
      <c r="K8" s="19" t="s">
        <v>23</v>
      </c>
      <c r="L8" s="20" t="s">
        <v>24</v>
      </c>
    </row>
    <row r="9" spans="1:12" s="21" customFormat="1" ht="28.5" customHeight="1" x14ac:dyDescent="0.2">
      <c r="A9" s="12" t="s">
        <v>25</v>
      </c>
      <c r="B9" s="13" t="s">
        <v>26</v>
      </c>
      <c r="C9" s="16" t="s">
        <v>27</v>
      </c>
      <c r="D9" s="15">
        <v>103500</v>
      </c>
      <c r="E9" s="15">
        <v>103500</v>
      </c>
      <c r="F9" s="15">
        <v>51749.5</v>
      </c>
      <c r="G9" s="16" t="s">
        <v>27</v>
      </c>
      <c r="H9" s="17">
        <v>8</v>
      </c>
      <c r="I9" s="17">
        <v>8</v>
      </c>
      <c r="J9" s="18">
        <v>7</v>
      </c>
      <c r="K9" s="13" t="s">
        <v>23</v>
      </c>
      <c r="L9" s="20" t="s">
        <v>28</v>
      </c>
    </row>
    <row r="10" spans="1:12" s="21" customFormat="1" ht="28.5" customHeight="1" x14ac:dyDescent="0.2">
      <c r="A10" s="9" t="s">
        <v>29</v>
      </c>
      <c r="B10" s="148" t="s">
        <v>30</v>
      </c>
      <c r="C10" s="148"/>
      <c r="D10" s="22">
        <f>SUM(D11,D13,D15)</f>
        <v>2395000</v>
      </c>
      <c r="E10" s="22">
        <f t="shared" ref="E10:F10" si="2">SUM(E11,E13,E15)</f>
        <v>2395000</v>
      </c>
      <c r="F10" s="22">
        <f t="shared" si="2"/>
        <v>1554072.02</v>
      </c>
      <c r="G10" s="137"/>
      <c r="H10" s="137"/>
      <c r="I10" s="137"/>
      <c r="J10" s="137"/>
      <c r="K10" s="137"/>
      <c r="L10" s="138"/>
    </row>
    <row r="11" spans="1:12" s="8" customFormat="1" ht="30.75" customHeight="1" x14ac:dyDescent="0.2">
      <c r="A11" s="11" t="s">
        <v>31</v>
      </c>
      <c r="B11" s="112" t="s">
        <v>32</v>
      </c>
      <c r="C11" s="112"/>
      <c r="D11" s="10">
        <f>SUM(D12)</f>
        <v>650000</v>
      </c>
      <c r="E11" s="10">
        <f t="shared" ref="E11:F11" si="3">SUM(E12)</f>
        <v>650000</v>
      </c>
      <c r="F11" s="10">
        <f t="shared" si="3"/>
        <v>231697.02</v>
      </c>
      <c r="G11" s="137"/>
      <c r="H11" s="137"/>
      <c r="I11" s="137"/>
      <c r="J11" s="137"/>
      <c r="K11" s="137"/>
      <c r="L11" s="138"/>
    </row>
    <row r="12" spans="1:12" s="21" customFormat="1" x14ac:dyDescent="0.2">
      <c r="A12" s="12" t="s">
        <v>33</v>
      </c>
      <c r="B12" s="13" t="s">
        <v>26</v>
      </c>
      <c r="C12" s="16" t="s">
        <v>34</v>
      </c>
      <c r="D12" s="15">
        <v>650000</v>
      </c>
      <c r="E12" s="15">
        <v>650000</v>
      </c>
      <c r="F12" s="15">
        <v>231697.02</v>
      </c>
      <c r="G12" s="16" t="s">
        <v>34</v>
      </c>
      <c r="H12" s="17">
        <v>150</v>
      </c>
      <c r="I12" s="17">
        <v>150</v>
      </c>
      <c r="J12" s="18">
        <v>247</v>
      </c>
      <c r="K12" s="13" t="s">
        <v>23</v>
      </c>
      <c r="L12" s="20" t="s">
        <v>35</v>
      </c>
    </row>
    <row r="13" spans="1:12" s="8" customFormat="1" ht="57.75" customHeight="1" x14ac:dyDescent="0.2">
      <c r="A13" s="11" t="s">
        <v>36</v>
      </c>
      <c r="B13" s="112" t="s">
        <v>37</v>
      </c>
      <c r="C13" s="112"/>
      <c r="D13" s="10">
        <f>SUM(D14)</f>
        <v>390000</v>
      </c>
      <c r="E13" s="10">
        <f t="shared" ref="E13:F13" si="4">SUM(E14)</f>
        <v>390000</v>
      </c>
      <c r="F13" s="10">
        <f t="shared" si="4"/>
        <v>195000</v>
      </c>
      <c r="G13" s="132"/>
      <c r="H13" s="132"/>
      <c r="I13" s="132"/>
      <c r="J13" s="132"/>
      <c r="K13" s="132"/>
      <c r="L13" s="133"/>
    </row>
    <row r="14" spans="1:12" s="21" customFormat="1" ht="27.75" customHeight="1" x14ac:dyDescent="0.2">
      <c r="A14" s="23" t="s">
        <v>38</v>
      </c>
      <c r="B14" s="13" t="s">
        <v>26</v>
      </c>
      <c r="C14" s="16" t="s">
        <v>39</v>
      </c>
      <c r="D14" s="24">
        <v>390000</v>
      </c>
      <c r="E14" s="24">
        <v>390000</v>
      </c>
      <c r="F14" s="24">
        <v>195000</v>
      </c>
      <c r="G14" s="16" t="s">
        <v>39</v>
      </c>
      <c r="H14" s="16">
        <v>3</v>
      </c>
      <c r="I14" s="17">
        <v>3</v>
      </c>
      <c r="J14" s="18">
        <v>33</v>
      </c>
      <c r="K14" s="13" t="s">
        <v>23</v>
      </c>
      <c r="L14" s="25" t="s">
        <v>40</v>
      </c>
    </row>
    <row r="15" spans="1:12" s="8" customFormat="1" ht="30.75" customHeight="1" x14ac:dyDescent="0.2">
      <c r="A15" s="11" t="s">
        <v>41</v>
      </c>
      <c r="B15" s="112" t="s">
        <v>42</v>
      </c>
      <c r="C15" s="112"/>
      <c r="D15" s="10">
        <f>SUM(D16:D17)</f>
        <v>1355000</v>
      </c>
      <c r="E15" s="10">
        <f t="shared" ref="E15:F15" si="5">SUM(E16:E17)</f>
        <v>1355000</v>
      </c>
      <c r="F15" s="10">
        <f t="shared" si="5"/>
        <v>1127375</v>
      </c>
      <c r="G15" s="132"/>
      <c r="H15" s="132"/>
      <c r="I15" s="132"/>
      <c r="J15" s="132"/>
      <c r="K15" s="132"/>
      <c r="L15" s="133"/>
    </row>
    <row r="16" spans="1:12" s="21" customFormat="1" ht="19.5" customHeight="1" x14ac:dyDescent="0.2">
      <c r="A16" s="12" t="s">
        <v>43</v>
      </c>
      <c r="B16" s="13" t="s">
        <v>26</v>
      </c>
      <c r="C16" s="17" t="s">
        <v>44</v>
      </c>
      <c r="D16" s="15">
        <v>1085000</v>
      </c>
      <c r="E16" s="15">
        <v>1085000</v>
      </c>
      <c r="F16" s="15">
        <v>1084875</v>
      </c>
      <c r="G16" s="17" t="s">
        <v>44</v>
      </c>
      <c r="H16" s="17">
        <v>145</v>
      </c>
      <c r="I16" s="17">
        <v>120</v>
      </c>
      <c r="J16" s="18">
        <v>40</v>
      </c>
      <c r="K16" s="147" t="s">
        <v>23</v>
      </c>
      <c r="L16" s="20" t="s">
        <v>40</v>
      </c>
    </row>
    <row r="17" spans="1:12" s="21" customFormat="1" ht="25.5" x14ac:dyDescent="0.2">
      <c r="A17" s="12" t="s">
        <v>45</v>
      </c>
      <c r="B17" s="13" t="s">
        <v>26</v>
      </c>
      <c r="C17" s="16" t="s">
        <v>46</v>
      </c>
      <c r="D17" s="24">
        <v>270000</v>
      </c>
      <c r="E17" s="24">
        <v>270000</v>
      </c>
      <c r="F17" s="24">
        <v>42500</v>
      </c>
      <c r="G17" s="16" t="s">
        <v>46</v>
      </c>
      <c r="H17" s="16">
        <v>6</v>
      </c>
      <c r="I17" s="17">
        <v>5</v>
      </c>
      <c r="J17" s="18">
        <v>2</v>
      </c>
      <c r="K17" s="147"/>
      <c r="L17" s="25" t="s">
        <v>47</v>
      </c>
    </row>
    <row r="18" spans="1:12" s="21" customFormat="1" ht="27.75" customHeight="1" x14ac:dyDescent="0.2">
      <c r="A18" s="26" t="s">
        <v>48</v>
      </c>
      <c r="B18" s="115" t="s">
        <v>49</v>
      </c>
      <c r="C18" s="115"/>
      <c r="D18" s="27">
        <f>SUM(D29,D19)</f>
        <v>10732181.6</v>
      </c>
      <c r="E18" s="27">
        <f t="shared" ref="E18:F18" si="6">SUM(E29,E19)</f>
        <v>10732182</v>
      </c>
      <c r="F18" s="27">
        <f t="shared" si="6"/>
        <v>3634362.81</v>
      </c>
      <c r="G18" s="137"/>
      <c r="H18" s="137"/>
      <c r="I18" s="137"/>
      <c r="J18" s="137"/>
      <c r="K18" s="137"/>
      <c r="L18" s="138"/>
    </row>
    <row r="19" spans="1:12" s="21" customFormat="1" ht="27.75" customHeight="1" x14ac:dyDescent="0.2">
      <c r="A19" s="26" t="s">
        <v>50</v>
      </c>
      <c r="B19" s="115" t="s">
        <v>51</v>
      </c>
      <c r="C19" s="115"/>
      <c r="D19" s="27">
        <f>SUM(D20:D28)</f>
        <v>1562181.6</v>
      </c>
      <c r="E19" s="27">
        <f t="shared" ref="E19:F19" si="7">SUM(E20:E28)</f>
        <v>1532182</v>
      </c>
      <c r="F19" s="27">
        <f t="shared" si="7"/>
        <v>159362.81</v>
      </c>
      <c r="G19" s="137"/>
      <c r="H19" s="137"/>
      <c r="I19" s="137"/>
      <c r="J19" s="137"/>
      <c r="K19" s="137"/>
      <c r="L19" s="138"/>
    </row>
    <row r="20" spans="1:12" s="31" customFormat="1" ht="38.25" x14ac:dyDescent="0.2">
      <c r="A20" s="143" t="s">
        <v>52</v>
      </c>
      <c r="B20" s="139" t="s">
        <v>26</v>
      </c>
      <c r="C20" s="144" t="s">
        <v>53</v>
      </c>
      <c r="D20" s="145">
        <v>652181.6</v>
      </c>
      <c r="E20" s="145">
        <v>622182</v>
      </c>
      <c r="F20" s="145">
        <v>36687.300000000003</v>
      </c>
      <c r="G20" s="28" t="s">
        <v>54</v>
      </c>
      <c r="H20" s="29">
        <v>83</v>
      </c>
      <c r="I20" s="29">
        <v>83</v>
      </c>
      <c r="J20" s="30">
        <v>0</v>
      </c>
      <c r="K20" s="140" t="s">
        <v>55</v>
      </c>
      <c r="L20" s="141" t="s">
        <v>56</v>
      </c>
    </row>
    <row r="21" spans="1:12" s="31" customFormat="1" ht="25.5" x14ac:dyDescent="0.2">
      <c r="A21" s="143"/>
      <c r="B21" s="139"/>
      <c r="C21" s="144"/>
      <c r="D21" s="145"/>
      <c r="E21" s="145"/>
      <c r="F21" s="145"/>
      <c r="G21" s="28" t="s">
        <v>57</v>
      </c>
      <c r="H21" s="29">
        <v>208</v>
      </c>
      <c r="I21" s="29">
        <v>208</v>
      </c>
      <c r="J21" s="30">
        <v>0</v>
      </c>
      <c r="K21" s="140"/>
      <c r="L21" s="141"/>
    </row>
    <row r="22" spans="1:12" s="31" customFormat="1" x14ac:dyDescent="0.2">
      <c r="A22" s="143"/>
      <c r="B22" s="139"/>
      <c r="C22" s="144"/>
      <c r="D22" s="145"/>
      <c r="E22" s="145"/>
      <c r="F22" s="145"/>
      <c r="G22" s="28" t="s">
        <v>58</v>
      </c>
      <c r="H22" s="29">
        <v>78</v>
      </c>
      <c r="I22" s="29">
        <v>78</v>
      </c>
      <c r="J22" s="30">
        <v>0</v>
      </c>
      <c r="K22" s="140"/>
      <c r="L22" s="141"/>
    </row>
    <row r="23" spans="1:12" s="31" customFormat="1" x14ac:dyDescent="0.2">
      <c r="A23" s="142" t="s">
        <v>59</v>
      </c>
      <c r="B23" s="139"/>
      <c r="C23" s="144" t="s">
        <v>60</v>
      </c>
      <c r="D23" s="145">
        <v>160000</v>
      </c>
      <c r="E23" s="145">
        <v>160000</v>
      </c>
      <c r="F23" s="145">
        <v>17675.509999999998</v>
      </c>
      <c r="G23" s="28" t="s">
        <v>61</v>
      </c>
      <c r="H23" s="29">
        <v>50</v>
      </c>
      <c r="I23" s="29">
        <v>50</v>
      </c>
      <c r="J23" s="30">
        <v>19</v>
      </c>
      <c r="K23" s="140"/>
      <c r="L23" s="146" t="s">
        <v>62</v>
      </c>
    </row>
    <row r="24" spans="1:12" s="31" customFormat="1" ht="22.5" customHeight="1" x14ac:dyDescent="0.2">
      <c r="A24" s="143"/>
      <c r="B24" s="139"/>
      <c r="C24" s="144"/>
      <c r="D24" s="145"/>
      <c r="E24" s="145"/>
      <c r="F24" s="145"/>
      <c r="G24" s="28" t="s">
        <v>63</v>
      </c>
      <c r="H24" s="29">
        <v>100</v>
      </c>
      <c r="I24" s="29">
        <v>120</v>
      </c>
      <c r="J24" s="30">
        <v>142</v>
      </c>
      <c r="K24" s="140"/>
      <c r="L24" s="146"/>
    </row>
    <row r="25" spans="1:12" s="31" customFormat="1" x14ac:dyDescent="0.2">
      <c r="A25" s="143"/>
      <c r="B25" s="139"/>
      <c r="C25" s="144"/>
      <c r="D25" s="145"/>
      <c r="E25" s="145"/>
      <c r="F25" s="145"/>
      <c r="G25" s="28" t="s">
        <v>64</v>
      </c>
      <c r="H25" s="29">
        <v>53</v>
      </c>
      <c r="I25" s="29">
        <v>60</v>
      </c>
      <c r="J25" s="30">
        <v>1142</v>
      </c>
      <c r="K25" s="140"/>
      <c r="L25" s="146"/>
    </row>
    <row r="26" spans="1:12" s="34" customFormat="1" ht="20.25" customHeight="1" x14ac:dyDescent="0.2">
      <c r="A26" s="12" t="s">
        <v>65</v>
      </c>
      <c r="B26" s="139"/>
      <c r="C26" s="32" t="s">
        <v>66</v>
      </c>
      <c r="D26" s="15">
        <v>390000</v>
      </c>
      <c r="E26" s="15">
        <v>390000</v>
      </c>
      <c r="F26" s="15">
        <v>0</v>
      </c>
      <c r="G26" s="28" t="s">
        <v>67</v>
      </c>
      <c r="H26" s="29">
        <v>1</v>
      </c>
      <c r="I26" s="29">
        <v>2</v>
      </c>
      <c r="J26" s="30">
        <v>1</v>
      </c>
      <c r="K26" s="140"/>
      <c r="L26" s="33" t="s">
        <v>68</v>
      </c>
    </row>
    <row r="27" spans="1:12" ht="21" customHeight="1" x14ac:dyDescent="0.2">
      <c r="A27" s="12" t="s">
        <v>69</v>
      </c>
      <c r="B27" s="139" t="s">
        <v>26</v>
      </c>
      <c r="C27" s="14" t="s">
        <v>70</v>
      </c>
      <c r="D27" s="24">
        <v>150000</v>
      </c>
      <c r="E27" s="24">
        <v>150000</v>
      </c>
      <c r="F27" s="15">
        <v>0</v>
      </c>
      <c r="G27" s="28" t="s">
        <v>71</v>
      </c>
      <c r="H27" s="29">
        <v>7</v>
      </c>
      <c r="I27" s="29">
        <v>10</v>
      </c>
      <c r="J27" s="30">
        <v>150</v>
      </c>
      <c r="K27" s="140" t="s">
        <v>55</v>
      </c>
      <c r="L27" s="35" t="s">
        <v>72</v>
      </c>
    </row>
    <row r="28" spans="1:12" ht="21" customHeight="1" x14ac:dyDescent="0.2">
      <c r="A28" s="12" t="s">
        <v>73</v>
      </c>
      <c r="B28" s="139"/>
      <c r="C28" s="14" t="s">
        <v>74</v>
      </c>
      <c r="D28" s="24">
        <v>210000</v>
      </c>
      <c r="E28" s="24">
        <v>210000</v>
      </c>
      <c r="F28" s="15">
        <v>105000</v>
      </c>
      <c r="G28" s="28" t="s">
        <v>75</v>
      </c>
      <c r="H28" s="29">
        <v>100</v>
      </c>
      <c r="I28" s="29">
        <v>120</v>
      </c>
      <c r="J28" s="30">
        <v>17</v>
      </c>
      <c r="K28" s="140"/>
      <c r="L28" s="35" t="s">
        <v>76</v>
      </c>
    </row>
    <row r="29" spans="1:12" s="21" customFormat="1" ht="45" customHeight="1" x14ac:dyDescent="0.2">
      <c r="A29" s="26" t="s">
        <v>77</v>
      </c>
      <c r="B29" s="115" t="s">
        <v>78</v>
      </c>
      <c r="C29" s="115"/>
      <c r="D29" s="27">
        <f>SUM(D30:D31)</f>
        <v>9170000</v>
      </c>
      <c r="E29" s="27">
        <f t="shared" ref="E29:F29" si="8">SUM(E30:E31)</f>
        <v>9200000</v>
      </c>
      <c r="F29" s="27">
        <f t="shared" si="8"/>
        <v>3475000</v>
      </c>
      <c r="G29" s="137"/>
      <c r="H29" s="137"/>
      <c r="I29" s="137"/>
      <c r="J29" s="137"/>
      <c r="K29" s="137"/>
      <c r="L29" s="138"/>
    </row>
    <row r="30" spans="1:12" s="40" customFormat="1" ht="114" customHeight="1" x14ac:dyDescent="0.2">
      <c r="A30" s="36" t="s">
        <v>79</v>
      </c>
      <c r="B30" s="37" t="s">
        <v>26</v>
      </c>
      <c r="C30" s="14" t="s">
        <v>80</v>
      </c>
      <c r="D30" s="15">
        <v>740000</v>
      </c>
      <c r="E30" s="15">
        <v>740000</v>
      </c>
      <c r="F30" s="15">
        <v>0</v>
      </c>
      <c r="G30" s="28" t="s">
        <v>81</v>
      </c>
      <c r="H30" s="28" t="s">
        <v>82</v>
      </c>
      <c r="I30" s="28" t="s">
        <v>83</v>
      </c>
      <c r="J30" s="30" t="s">
        <v>84</v>
      </c>
      <c r="K30" s="38" t="s">
        <v>85</v>
      </c>
      <c r="L30" s="39" t="s">
        <v>86</v>
      </c>
    </row>
    <row r="31" spans="1:12" ht="229.5" x14ac:dyDescent="0.2">
      <c r="A31" s="36" t="s">
        <v>87</v>
      </c>
      <c r="B31" s="41" t="s">
        <v>88</v>
      </c>
      <c r="C31" s="14" t="s">
        <v>89</v>
      </c>
      <c r="D31" s="15">
        <v>8430000</v>
      </c>
      <c r="E31" s="15">
        <v>8460000</v>
      </c>
      <c r="F31" s="15">
        <v>3475000</v>
      </c>
      <c r="G31" s="28" t="s">
        <v>90</v>
      </c>
      <c r="H31" s="28" t="s">
        <v>91</v>
      </c>
      <c r="I31" s="28" t="s">
        <v>92</v>
      </c>
      <c r="J31" s="30" t="s">
        <v>93</v>
      </c>
      <c r="K31" s="38" t="s">
        <v>85</v>
      </c>
      <c r="L31" s="39" t="s">
        <v>94</v>
      </c>
    </row>
    <row r="32" spans="1:12" s="8" customFormat="1" ht="18" customHeight="1" x14ac:dyDescent="0.2">
      <c r="A32" s="9" t="s">
        <v>25</v>
      </c>
      <c r="B32" s="112" t="s">
        <v>95</v>
      </c>
      <c r="C32" s="112"/>
      <c r="D32" s="10">
        <f>SUM(D33,D40,D56)</f>
        <v>455362766.43000001</v>
      </c>
      <c r="E32" s="10">
        <f t="shared" ref="E32:F32" si="9">SUM(E33,E40,E56)</f>
        <v>466139870.54000002</v>
      </c>
      <c r="F32" s="10">
        <f t="shared" si="9"/>
        <v>81723712.899999991</v>
      </c>
      <c r="G32" s="135"/>
      <c r="H32" s="135"/>
      <c r="I32" s="135"/>
      <c r="J32" s="135"/>
      <c r="K32" s="135"/>
      <c r="L32" s="136"/>
    </row>
    <row r="33" spans="1:13" s="8" customFormat="1" ht="27" customHeight="1" x14ac:dyDescent="0.2">
      <c r="A33" s="9" t="s">
        <v>96</v>
      </c>
      <c r="B33" s="112" t="s">
        <v>97</v>
      </c>
      <c r="C33" s="112"/>
      <c r="D33" s="10">
        <f>SUM(D34,D36,D38)</f>
        <v>855000</v>
      </c>
      <c r="E33" s="10">
        <f t="shared" ref="E33:F33" si="10">SUM(E35:E39)</f>
        <v>1660000</v>
      </c>
      <c r="F33" s="10">
        <f t="shared" si="10"/>
        <v>805000</v>
      </c>
      <c r="G33" s="135"/>
      <c r="H33" s="135"/>
      <c r="I33" s="135"/>
      <c r="J33" s="135"/>
      <c r="K33" s="135"/>
      <c r="L33" s="136"/>
    </row>
    <row r="34" spans="1:13" s="21" customFormat="1" ht="56.25" customHeight="1" x14ac:dyDescent="0.2">
      <c r="A34" s="26" t="s">
        <v>98</v>
      </c>
      <c r="B34" s="115" t="s">
        <v>99</v>
      </c>
      <c r="C34" s="115"/>
      <c r="D34" s="27">
        <f>SUM(D35)</f>
        <v>50000</v>
      </c>
      <c r="E34" s="27">
        <f t="shared" ref="E34:F34" si="11">SUM(E35)</f>
        <v>50000</v>
      </c>
      <c r="F34" s="27">
        <f t="shared" si="11"/>
        <v>0</v>
      </c>
      <c r="G34" s="135"/>
      <c r="H34" s="135"/>
      <c r="I34" s="135"/>
      <c r="J34" s="135"/>
      <c r="K34" s="135"/>
      <c r="L34" s="136"/>
    </row>
    <row r="35" spans="1:13" s="46" customFormat="1" ht="51" x14ac:dyDescent="0.2">
      <c r="A35" s="12" t="s">
        <v>100</v>
      </c>
      <c r="B35" s="42" t="s">
        <v>101</v>
      </c>
      <c r="C35" s="28" t="s">
        <v>102</v>
      </c>
      <c r="D35" s="43">
        <v>50000</v>
      </c>
      <c r="E35" s="43">
        <v>50000</v>
      </c>
      <c r="F35" s="43">
        <v>0</v>
      </c>
      <c r="G35" s="28" t="s">
        <v>102</v>
      </c>
      <c r="H35" s="29">
        <v>1</v>
      </c>
      <c r="I35" s="29">
        <v>1</v>
      </c>
      <c r="J35" s="30">
        <v>1</v>
      </c>
      <c r="K35" s="44" t="s">
        <v>23</v>
      </c>
      <c r="L35" s="20" t="s">
        <v>103</v>
      </c>
      <c r="M35" s="45"/>
    </row>
    <row r="36" spans="1:13" s="21" customFormat="1" ht="48" customHeight="1" x14ac:dyDescent="0.2">
      <c r="A36" s="26" t="s">
        <v>104</v>
      </c>
      <c r="B36" s="115" t="s">
        <v>105</v>
      </c>
      <c r="C36" s="115"/>
      <c r="D36" s="27">
        <f>SUM(D37)</f>
        <v>615000</v>
      </c>
      <c r="E36" s="27">
        <f t="shared" ref="E36:F36" si="12">SUM(E37)</f>
        <v>615000</v>
      </c>
      <c r="F36" s="27">
        <f t="shared" si="12"/>
        <v>307500</v>
      </c>
      <c r="G36" s="137"/>
      <c r="H36" s="137"/>
      <c r="I36" s="137"/>
      <c r="J36" s="137"/>
      <c r="K36" s="137"/>
      <c r="L36" s="138"/>
    </row>
    <row r="37" spans="1:13" s="51" customFormat="1" ht="25.5" x14ac:dyDescent="0.2">
      <c r="A37" s="12" t="s">
        <v>106</v>
      </c>
      <c r="B37" s="47" t="s">
        <v>107</v>
      </c>
      <c r="C37" s="17" t="s">
        <v>108</v>
      </c>
      <c r="D37" s="15">
        <v>615000</v>
      </c>
      <c r="E37" s="15">
        <v>615000</v>
      </c>
      <c r="F37" s="15">
        <v>307500</v>
      </c>
      <c r="G37" s="17" t="s">
        <v>108</v>
      </c>
      <c r="H37" s="17">
        <v>16</v>
      </c>
      <c r="I37" s="17">
        <v>16</v>
      </c>
      <c r="J37" s="18">
        <v>17</v>
      </c>
      <c r="K37" s="48" t="s">
        <v>23</v>
      </c>
      <c r="L37" s="49" t="s">
        <v>109</v>
      </c>
      <c r="M37" s="50"/>
    </row>
    <row r="38" spans="1:13" s="21" customFormat="1" ht="48" customHeight="1" x14ac:dyDescent="0.2">
      <c r="A38" s="26" t="s">
        <v>110</v>
      </c>
      <c r="B38" s="115" t="s">
        <v>111</v>
      </c>
      <c r="C38" s="115"/>
      <c r="D38" s="27">
        <f>SUM(D39)</f>
        <v>190000</v>
      </c>
      <c r="E38" s="27">
        <f t="shared" ref="E38:F38" si="13">SUM(E39)</f>
        <v>190000</v>
      </c>
      <c r="F38" s="27">
        <f t="shared" si="13"/>
        <v>95000</v>
      </c>
      <c r="G38" s="137"/>
      <c r="H38" s="137"/>
      <c r="I38" s="137"/>
      <c r="J38" s="137"/>
      <c r="K38" s="137"/>
      <c r="L38" s="138"/>
    </row>
    <row r="39" spans="1:13" s="51" customFormat="1" ht="25.5" x14ac:dyDescent="0.2">
      <c r="A39" s="52" t="s">
        <v>112</v>
      </c>
      <c r="B39" s="47" t="s">
        <v>113</v>
      </c>
      <c r="C39" s="16" t="s">
        <v>114</v>
      </c>
      <c r="D39" s="15">
        <v>190000</v>
      </c>
      <c r="E39" s="15">
        <v>190000</v>
      </c>
      <c r="F39" s="53">
        <v>95000</v>
      </c>
      <c r="G39" s="16" t="s">
        <v>114</v>
      </c>
      <c r="H39" s="16">
        <v>5</v>
      </c>
      <c r="I39" s="16">
        <v>6</v>
      </c>
      <c r="J39" s="18">
        <v>3</v>
      </c>
      <c r="K39" s="48" t="s">
        <v>23</v>
      </c>
      <c r="L39" s="49" t="s">
        <v>115</v>
      </c>
      <c r="M39" s="50"/>
    </row>
    <row r="40" spans="1:13" s="8" customFormat="1" ht="30.75" customHeight="1" x14ac:dyDescent="0.2">
      <c r="A40" s="9" t="s">
        <v>116</v>
      </c>
      <c r="B40" s="112" t="s">
        <v>117</v>
      </c>
      <c r="C40" s="112"/>
      <c r="D40" s="10">
        <f>SUM(D41,D54)</f>
        <v>22074191.129999999</v>
      </c>
      <c r="E40" s="10">
        <f t="shared" ref="E40:F40" si="14">SUM(E41,E54)</f>
        <v>21329164.57</v>
      </c>
      <c r="F40" s="10">
        <f t="shared" si="14"/>
        <v>943147.94000000006</v>
      </c>
      <c r="G40" s="132"/>
      <c r="H40" s="132"/>
      <c r="I40" s="132"/>
      <c r="J40" s="132"/>
      <c r="K40" s="132"/>
      <c r="L40" s="133"/>
    </row>
    <row r="41" spans="1:13" s="21" customFormat="1" ht="60" customHeight="1" x14ac:dyDescent="0.2">
      <c r="A41" s="26" t="s">
        <v>118</v>
      </c>
      <c r="B41" s="115" t="s">
        <v>119</v>
      </c>
      <c r="C41" s="115"/>
      <c r="D41" s="27">
        <f>SUM(D42:D53)</f>
        <v>17074191.129999999</v>
      </c>
      <c r="E41" s="27">
        <f t="shared" ref="E41:F41" si="15">SUM(E42:E53)</f>
        <v>16329164.57</v>
      </c>
      <c r="F41" s="27">
        <f t="shared" si="15"/>
        <v>943147.94000000006</v>
      </c>
      <c r="G41" s="132"/>
      <c r="H41" s="132"/>
      <c r="I41" s="132"/>
      <c r="J41" s="132"/>
      <c r="K41" s="132"/>
      <c r="L41" s="133"/>
    </row>
    <row r="42" spans="1:13" s="50" customFormat="1" ht="51" x14ac:dyDescent="0.2">
      <c r="A42" s="12" t="s">
        <v>120</v>
      </c>
      <c r="B42" s="42" t="s">
        <v>121</v>
      </c>
      <c r="C42" s="14" t="s">
        <v>122</v>
      </c>
      <c r="D42" s="24">
        <v>450000</v>
      </c>
      <c r="E42" s="24">
        <v>800000</v>
      </c>
      <c r="F42" s="24">
        <v>271656.06</v>
      </c>
      <c r="G42" s="16" t="s">
        <v>123</v>
      </c>
      <c r="H42" s="17">
        <v>20</v>
      </c>
      <c r="I42" s="17">
        <v>10</v>
      </c>
      <c r="J42" s="18">
        <v>8</v>
      </c>
      <c r="K42" s="124" t="s">
        <v>124</v>
      </c>
      <c r="L42" s="54" t="s">
        <v>125</v>
      </c>
    </row>
    <row r="43" spans="1:13" s="50" customFormat="1" ht="51" x14ac:dyDescent="0.2">
      <c r="A43" s="12" t="s">
        <v>126</v>
      </c>
      <c r="B43" s="42" t="s">
        <v>121</v>
      </c>
      <c r="C43" s="14" t="s">
        <v>127</v>
      </c>
      <c r="D43" s="24">
        <v>3800000</v>
      </c>
      <c r="E43" s="24">
        <v>3800000</v>
      </c>
      <c r="F43" s="15">
        <v>0</v>
      </c>
      <c r="G43" s="16" t="s">
        <v>128</v>
      </c>
      <c r="H43" s="17">
        <v>1</v>
      </c>
      <c r="I43" s="17">
        <v>1</v>
      </c>
      <c r="J43" s="18">
        <v>0</v>
      </c>
      <c r="K43" s="124"/>
      <c r="L43" s="55" t="s">
        <v>129</v>
      </c>
    </row>
    <row r="44" spans="1:13" s="50" customFormat="1" ht="51" x14ac:dyDescent="0.2">
      <c r="A44" s="12" t="s">
        <v>130</v>
      </c>
      <c r="B44" s="42" t="s">
        <v>121</v>
      </c>
      <c r="C44" s="14" t="s">
        <v>131</v>
      </c>
      <c r="D44" s="24">
        <v>5500000</v>
      </c>
      <c r="E44" s="24">
        <v>5500000</v>
      </c>
      <c r="F44" s="15">
        <v>0</v>
      </c>
      <c r="G44" s="16" t="s">
        <v>132</v>
      </c>
      <c r="H44" s="17">
        <v>0</v>
      </c>
      <c r="I44" s="17">
        <v>1</v>
      </c>
      <c r="J44" s="18">
        <v>0</v>
      </c>
      <c r="K44" s="124"/>
      <c r="L44" s="55" t="s">
        <v>133</v>
      </c>
    </row>
    <row r="45" spans="1:13" s="50" customFormat="1" ht="28.5" customHeight="1" x14ac:dyDescent="0.2">
      <c r="A45" s="12" t="s">
        <v>134</v>
      </c>
      <c r="B45" s="42" t="s">
        <v>121</v>
      </c>
      <c r="C45" s="14" t="s">
        <v>135</v>
      </c>
      <c r="D45" s="24">
        <v>1200000</v>
      </c>
      <c r="E45" s="24">
        <v>1200000</v>
      </c>
      <c r="F45" s="15">
        <v>0</v>
      </c>
      <c r="G45" s="16" t="s">
        <v>136</v>
      </c>
      <c r="H45" s="17">
        <v>0</v>
      </c>
      <c r="I45" s="17">
        <v>2</v>
      </c>
      <c r="J45" s="18">
        <v>0</v>
      </c>
      <c r="K45" s="124"/>
      <c r="L45" s="55" t="s">
        <v>137</v>
      </c>
    </row>
    <row r="46" spans="1:13" ht="25.5" x14ac:dyDescent="0.2">
      <c r="A46" s="12" t="s">
        <v>138</v>
      </c>
      <c r="B46" s="42" t="s">
        <v>121</v>
      </c>
      <c r="C46" s="14" t="s">
        <v>139</v>
      </c>
      <c r="D46" s="24">
        <v>400000</v>
      </c>
      <c r="E46" s="24">
        <v>400000</v>
      </c>
      <c r="F46" s="15">
        <v>115382.2</v>
      </c>
      <c r="G46" s="16" t="s">
        <v>140</v>
      </c>
      <c r="H46" s="17">
        <v>2</v>
      </c>
      <c r="I46" s="17">
        <v>3</v>
      </c>
      <c r="J46" s="18">
        <v>2</v>
      </c>
      <c r="K46" s="124"/>
      <c r="L46" s="55" t="s">
        <v>141</v>
      </c>
    </row>
    <row r="47" spans="1:13" ht="51" x14ac:dyDescent="0.2">
      <c r="A47" s="12" t="s">
        <v>142</v>
      </c>
      <c r="B47" s="42" t="s">
        <v>121</v>
      </c>
      <c r="C47" s="14" t="s">
        <v>143</v>
      </c>
      <c r="D47" s="24">
        <v>0</v>
      </c>
      <c r="E47" s="24">
        <v>0</v>
      </c>
      <c r="F47" s="15">
        <v>0</v>
      </c>
      <c r="G47" s="16" t="s">
        <v>144</v>
      </c>
      <c r="H47" s="17">
        <v>1</v>
      </c>
      <c r="I47" s="17">
        <v>1</v>
      </c>
      <c r="J47" s="18">
        <v>0</v>
      </c>
      <c r="K47" s="124"/>
      <c r="L47" s="55" t="s">
        <v>145</v>
      </c>
    </row>
    <row r="48" spans="1:13" ht="28.5" customHeight="1" x14ac:dyDescent="0.2">
      <c r="A48" s="12" t="s">
        <v>146</v>
      </c>
      <c r="B48" s="42" t="s">
        <v>121</v>
      </c>
      <c r="C48" s="14" t="s">
        <v>147</v>
      </c>
      <c r="D48" s="24">
        <v>4069803.13</v>
      </c>
      <c r="E48" s="24">
        <v>2830797.57</v>
      </c>
      <c r="F48" s="24"/>
      <c r="G48" s="16" t="s">
        <v>148</v>
      </c>
      <c r="H48" s="17">
        <v>1</v>
      </c>
      <c r="I48" s="17">
        <v>1</v>
      </c>
      <c r="J48" s="18">
        <v>1</v>
      </c>
      <c r="K48" s="124"/>
      <c r="L48" s="55" t="s">
        <v>149</v>
      </c>
    </row>
    <row r="49" spans="1:13" ht="38.25" x14ac:dyDescent="0.2">
      <c r="A49" s="12" t="s">
        <v>150</v>
      </c>
      <c r="B49" s="42" t="s">
        <v>121</v>
      </c>
      <c r="C49" s="14" t="s">
        <v>151</v>
      </c>
      <c r="D49" s="24">
        <v>0</v>
      </c>
      <c r="E49" s="24">
        <v>0</v>
      </c>
      <c r="F49" s="15">
        <v>0</v>
      </c>
      <c r="G49" s="16" t="s">
        <v>152</v>
      </c>
      <c r="H49" s="17">
        <v>0</v>
      </c>
      <c r="I49" s="17">
        <v>1</v>
      </c>
      <c r="J49" s="18">
        <v>0</v>
      </c>
      <c r="K49" s="124"/>
      <c r="L49" s="55" t="s">
        <v>153</v>
      </c>
    </row>
    <row r="50" spans="1:13" ht="25.5" x14ac:dyDescent="0.2">
      <c r="A50" s="12" t="s">
        <v>154</v>
      </c>
      <c r="B50" s="42" t="s">
        <v>121</v>
      </c>
      <c r="C50" s="14" t="s">
        <v>155</v>
      </c>
      <c r="D50" s="24">
        <v>286388</v>
      </c>
      <c r="E50" s="24">
        <v>430367</v>
      </c>
      <c r="F50" s="15"/>
      <c r="G50" s="16" t="s">
        <v>156</v>
      </c>
      <c r="H50" s="17">
        <v>25</v>
      </c>
      <c r="I50" s="17">
        <v>15</v>
      </c>
      <c r="J50" s="18">
        <v>11</v>
      </c>
      <c r="K50" s="124"/>
      <c r="L50" s="55" t="s">
        <v>157</v>
      </c>
    </row>
    <row r="51" spans="1:13" ht="22.5" customHeight="1" x14ac:dyDescent="0.2">
      <c r="A51" s="12" t="s">
        <v>158</v>
      </c>
      <c r="B51" s="42" t="s">
        <v>121</v>
      </c>
      <c r="C51" s="14" t="s">
        <v>159</v>
      </c>
      <c r="D51" s="24">
        <v>200000</v>
      </c>
      <c r="E51" s="24">
        <v>200000</v>
      </c>
      <c r="F51" s="15">
        <v>0</v>
      </c>
      <c r="G51" s="16" t="s">
        <v>160</v>
      </c>
      <c r="H51" s="17">
        <v>0</v>
      </c>
      <c r="I51" s="17">
        <v>1</v>
      </c>
      <c r="J51" s="18">
        <v>0</v>
      </c>
      <c r="K51" s="124"/>
      <c r="L51" s="55" t="s">
        <v>161</v>
      </c>
    </row>
    <row r="52" spans="1:13" ht="25.5" x14ac:dyDescent="0.2">
      <c r="A52" s="12" t="s">
        <v>162</v>
      </c>
      <c r="B52" s="42" t="s">
        <v>163</v>
      </c>
      <c r="C52" s="14" t="s">
        <v>164</v>
      </c>
      <c r="D52" s="24">
        <v>1053000</v>
      </c>
      <c r="E52" s="24">
        <v>1053000</v>
      </c>
      <c r="F52" s="15">
        <v>528516.5</v>
      </c>
      <c r="G52" s="16" t="s">
        <v>165</v>
      </c>
      <c r="H52" s="17">
        <v>1</v>
      </c>
      <c r="I52" s="17">
        <v>1</v>
      </c>
      <c r="J52" s="18">
        <v>1</v>
      </c>
      <c r="K52" s="124"/>
      <c r="L52" s="56" t="s">
        <v>166</v>
      </c>
    </row>
    <row r="53" spans="1:13" ht="25.5" x14ac:dyDescent="0.2">
      <c r="A53" s="12" t="s">
        <v>167</v>
      </c>
      <c r="B53" s="42" t="s">
        <v>168</v>
      </c>
      <c r="C53" s="14" t="s">
        <v>169</v>
      </c>
      <c r="D53" s="24">
        <v>115000</v>
      </c>
      <c r="E53" s="24">
        <v>115000</v>
      </c>
      <c r="F53" s="15">
        <v>27593.18</v>
      </c>
      <c r="G53" s="16" t="s">
        <v>170</v>
      </c>
      <c r="H53" s="17">
        <v>0</v>
      </c>
      <c r="I53" s="17">
        <v>1</v>
      </c>
      <c r="J53" s="18">
        <v>1</v>
      </c>
      <c r="K53" s="124"/>
      <c r="L53" s="57" t="s">
        <v>171</v>
      </c>
    </row>
    <row r="54" spans="1:13" s="21" customFormat="1" ht="47.25" customHeight="1" x14ac:dyDescent="0.2">
      <c r="A54" s="26" t="s">
        <v>172</v>
      </c>
      <c r="B54" s="115" t="s">
        <v>173</v>
      </c>
      <c r="C54" s="115"/>
      <c r="D54" s="27">
        <f>SUM(D55)</f>
        <v>5000000</v>
      </c>
      <c r="E54" s="27">
        <f t="shared" ref="E54:F54" si="16">SUM(E55)</f>
        <v>5000000</v>
      </c>
      <c r="F54" s="27">
        <f t="shared" si="16"/>
        <v>0</v>
      </c>
      <c r="G54" s="132"/>
      <c r="H54" s="132"/>
      <c r="I54" s="132"/>
      <c r="J54" s="132"/>
      <c r="K54" s="132"/>
      <c r="L54" s="133"/>
    </row>
    <row r="55" spans="1:13" ht="38.25" x14ac:dyDescent="0.2">
      <c r="A55" s="12" t="s">
        <v>174</v>
      </c>
      <c r="B55" s="42" t="s">
        <v>121</v>
      </c>
      <c r="C55" s="14" t="s">
        <v>175</v>
      </c>
      <c r="D55" s="24">
        <v>5000000</v>
      </c>
      <c r="E55" s="24">
        <v>5000000</v>
      </c>
      <c r="F55" s="15">
        <v>0</v>
      </c>
      <c r="G55" s="16" t="s">
        <v>176</v>
      </c>
      <c r="H55" s="17">
        <v>0</v>
      </c>
      <c r="I55" s="17">
        <v>1</v>
      </c>
      <c r="J55" s="18">
        <v>0</v>
      </c>
      <c r="K55" s="48" t="s">
        <v>124</v>
      </c>
      <c r="L55" s="55" t="s">
        <v>177</v>
      </c>
    </row>
    <row r="56" spans="1:13" s="8" customFormat="1" ht="30.75" customHeight="1" x14ac:dyDescent="0.2">
      <c r="A56" s="9" t="s">
        <v>178</v>
      </c>
      <c r="B56" s="112" t="s">
        <v>179</v>
      </c>
      <c r="C56" s="112"/>
      <c r="D56" s="10">
        <f>SUM(D57,D63)</f>
        <v>432433575.30000001</v>
      </c>
      <c r="E56" s="10">
        <f t="shared" ref="E56:F56" si="17">SUM(E57,E63)</f>
        <v>443150705.97000003</v>
      </c>
      <c r="F56" s="10">
        <f t="shared" si="17"/>
        <v>79975564.959999993</v>
      </c>
      <c r="G56" s="132"/>
      <c r="H56" s="132"/>
      <c r="I56" s="132"/>
      <c r="J56" s="132"/>
      <c r="K56" s="132"/>
      <c r="L56" s="133"/>
    </row>
    <row r="57" spans="1:13" s="21" customFormat="1" ht="31.5" customHeight="1" x14ac:dyDescent="0.2">
      <c r="A57" s="26" t="s">
        <v>180</v>
      </c>
      <c r="B57" s="115" t="s">
        <v>181</v>
      </c>
      <c r="C57" s="115"/>
      <c r="D57" s="27">
        <f>SUM(D58:D62)</f>
        <v>401395075.30000001</v>
      </c>
      <c r="E57" s="27">
        <f t="shared" ref="E57:F57" si="18">SUM(E58:E62)</f>
        <v>404127439</v>
      </c>
      <c r="F57" s="27">
        <f t="shared" si="18"/>
        <v>76995930.769999996</v>
      </c>
      <c r="G57" s="132"/>
      <c r="H57" s="132"/>
      <c r="I57" s="132"/>
      <c r="J57" s="132"/>
      <c r="K57" s="132"/>
      <c r="L57" s="133"/>
    </row>
    <row r="58" spans="1:13" s="61" customFormat="1" ht="61.5" customHeight="1" x14ac:dyDescent="0.2">
      <c r="A58" s="12" t="s">
        <v>182</v>
      </c>
      <c r="B58" s="41" t="s">
        <v>183</v>
      </c>
      <c r="C58" s="14" t="s">
        <v>184</v>
      </c>
      <c r="D58" s="58">
        <v>362804957</v>
      </c>
      <c r="E58" s="58">
        <v>366804957</v>
      </c>
      <c r="F58" s="43">
        <f>1759896.9+72437205.41</f>
        <v>74197102.310000002</v>
      </c>
      <c r="G58" s="28" t="s">
        <v>185</v>
      </c>
      <c r="H58" s="28" t="s">
        <v>186</v>
      </c>
      <c r="I58" s="28" t="s">
        <v>187</v>
      </c>
      <c r="J58" s="30" t="s">
        <v>188</v>
      </c>
      <c r="K58" s="125" t="s">
        <v>189</v>
      </c>
      <c r="L58" s="59" t="s">
        <v>190</v>
      </c>
      <c r="M58" s="60"/>
    </row>
    <row r="59" spans="1:13" s="61" customFormat="1" ht="25.5" x14ac:dyDescent="0.2">
      <c r="A59" s="12" t="s">
        <v>191</v>
      </c>
      <c r="B59" s="41" t="s">
        <v>183</v>
      </c>
      <c r="C59" s="62" t="s">
        <v>192</v>
      </c>
      <c r="D59" s="58">
        <v>19592482</v>
      </c>
      <c r="E59" s="58">
        <v>19592482</v>
      </c>
      <c r="F59" s="58">
        <v>2214217.96</v>
      </c>
      <c r="G59" s="28" t="s">
        <v>193</v>
      </c>
      <c r="H59" s="28" t="s">
        <v>194</v>
      </c>
      <c r="I59" s="28" t="s">
        <v>195</v>
      </c>
      <c r="J59" s="30" t="s">
        <v>196</v>
      </c>
      <c r="K59" s="125"/>
      <c r="L59" s="20" t="s">
        <v>197</v>
      </c>
      <c r="M59" s="60"/>
    </row>
    <row r="60" spans="1:13" s="61" customFormat="1" ht="33.75" customHeight="1" x14ac:dyDescent="0.2">
      <c r="A60" s="12" t="s">
        <v>198</v>
      </c>
      <c r="B60" s="41" t="s">
        <v>199</v>
      </c>
      <c r="C60" s="14" t="s">
        <v>200</v>
      </c>
      <c r="D60" s="58">
        <v>6500000</v>
      </c>
      <c r="E60" s="58">
        <v>6500000</v>
      </c>
      <c r="F60" s="43">
        <v>0</v>
      </c>
      <c r="G60" s="28" t="s">
        <v>201</v>
      </c>
      <c r="H60" s="28" t="s">
        <v>202</v>
      </c>
      <c r="I60" s="28" t="s">
        <v>203</v>
      </c>
      <c r="J60" s="30" t="s">
        <v>204</v>
      </c>
      <c r="K60" s="125"/>
      <c r="L60" s="20" t="s">
        <v>205</v>
      </c>
      <c r="M60" s="60"/>
    </row>
    <row r="61" spans="1:13" s="61" customFormat="1" ht="51" x14ac:dyDescent="0.2">
      <c r="A61" s="12" t="s">
        <v>206</v>
      </c>
      <c r="B61" s="41" t="s">
        <v>207</v>
      </c>
      <c r="C61" s="63" t="s">
        <v>208</v>
      </c>
      <c r="D61" s="64">
        <v>8972636.3000000007</v>
      </c>
      <c r="E61" s="64">
        <v>8160000</v>
      </c>
      <c r="F61" s="65">
        <v>0</v>
      </c>
      <c r="G61" s="66" t="s">
        <v>209</v>
      </c>
      <c r="H61" s="66" t="s">
        <v>210</v>
      </c>
      <c r="I61" s="66" t="s">
        <v>211</v>
      </c>
      <c r="J61" s="30" t="s">
        <v>212</v>
      </c>
      <c r="K61" s="125"/>
      <c r="L61" s="20" t="s">
        <v>213</v>
      </c>
      <c r="M61" s="60"/>
    </row>
    <row r="62" spans="1:13" s="61" customFormat="1" ht="69" customHeight="1" x14ac:dyDescent="0.2">
      <c r="A62" s="12" t="s">
        <v>214</v>
      </c>
      <c r="B62" s="41" t="s">
        <v>215</v>
      </c>
      <c r="C62" s="67" t="s">
        <v>216</v>
      </c>
      <c r="D62" s="64">
        <v>3525000</v>
      </c>
      <c r="E62" s="64">
        <v>3070000</v>
      </c>
      <c r="F62" s="64">
        <v>584610.5</v>
      </c>
      <c r="G62" s="66" t="s">
        <v>209</v>
      </c>
      <c r="H62" s="68" t="s">
        <v>217</v>
      </c>
      <c r="I62" s="66" t="s">
        <v>218</v>
      </c>
      <c r="J62" s="30" t="s">
        <v>219</v>
      </c>
      <c r="K62" s="125"/>
      <c r="L62" s="59" t="s">
        <v>220</v>
      </c>
      <c r="M62" s="60"/>
    </row>
    <row r="63" spans="1:13" s="21" customFormat="1" ht="31.5" customHeight="1" x14ac:dyDescent="0.2">
      <c r="A63" s="26" t="s">
        <v>221</v>
      </c>
      <c r="B63" s="115" t="s">
        <v>222</v>
      </c>
      <c r="C63" s="115"/>
      <c r="D63" s="27">
        <f>SUM(D64:D67)</f>
        <v>31038500</v>
      </c>
      <c r="E63" s="27">
        <f t="shared" ref="E63:F63" si="19">SUM(E64:E67)</f>
        <v>39023266.969999999</v>
      </c>
      <c r="F63" s="27">
        <f t="shared" si="19"/>
        <v>2979634.19</v>
      </c>
      <c r="G63" s="132"/>
      <c r="H63" s="132"/>
      <c r="I63" s="132"/>
      <c r="J63" s="132"/>
      <c r="K63" s="132"/>
      <c r="L63" s="133"/>
    </row>
    <row r="64" spans="1:13" ht="66" customHeight="1" x14ac:dyDescent="0.2">
      <c r="A64" s="12" t="s">
        <v>223</v>
      </c>
      <c r="B64" s="41" t="s">
        <v>224</v>
      </c>
      <c r="C64" s="69" t="s">
        <v>225</v>
      </c>
      <c r="D64" s="58">
        <v>3750000</v>
      </c>
      <c r="E64" s="58">
        <v>3700000</v>
      </c>
      <c r="F64" s="58">
        <v>47062.5</v>
      </c>
      <c r="G64" s="28" t="s">
        <v>226</v>
      </c>
      <c r="H64" s="28" t="s">
        <v>227</v>
      </c>
      <c r="I64" s="28" t="s">
        <v>228</v>
      </c>
      <c r="J64" s="30" t="s">
        <v>229</v>
      </c>
      <c r="K64" s="134" t="s">
        <v>189</v>
      </c>
      <c r="L64" s="57" t="s">
        <v>230</v>
      </c>
    </row>
    <row r="65" spans="1:13" ht="98.25" customHeight="1" x14ac:dyDescent="0.2">
      <c r="A65" s="12" t="s">
        <v>231</v>
      </c>
      <c r="B65" s="41" t="s">
        <v>224</v>
      </c>
      <c r="C65" s="70" t="s">
        <v>232</v>
      </c>
      <c r="D65" s="58">
        <v>16088500</v>
      </c>
      <c r="E65" s="58">
        <v>23956817.539999999</v>
      </c>
      <c r="F65" s="58">
        <v>2857571.69</v>
      </c>
      <c r="G65" s="28" t="s">
        <v>226</v>
      </c>
      <c r="H65" s="28" t="s">
        <v>233</v>
      </c>
      <c r="I65" s="28" t="s">
        <v>234</v>
      </c>
      <c r="J65" s="30" t="s">
        <v>235</v>
      </c>
      <c r="K65" s="134"/>
      <c r="L65" s="57" t="s">
        <v>236</v>
      </c>
    </row>
    <row r="66" spans="1:13" ht="38.25" x14ac:dyDescent="0.2">
      <c r="A66" s="12" t="s">
        <v>237</v>
      </c>
      <c r="B66" s="42" t="s">
        <v>224</v>
      </c>
      <c r="C66" s="14" t="s">
        <v>238</v>
      </c>
      <c r="D66" s="58">
        <v>4000000</v>
      </c>
      <c r="E66" s="58">
        <v>4587500</v>
      </c>
      <c r="F66" s="58">
        <v>0</v>
      </c>
      <c r="G66" s="28" t="s">
        <v>239</v>
      </c>
      <c r="H66" s="28" t="s">
        <v>240</v>
      </c>
      <c r="I66" s="28" t="s">
        <v>241</v>
      </c>
      <c r="J66" s="30" t="s">
        <v>242</v>
      </c>
      <c r="K66" s="134"/>
      <c r="L66" s="57" t="s">
        <v>243</v>
      </c>
    </row>
    <row r="67" spans="1:13" s="21" customFormat="1" ht="57.75" customHeight="1" x14ac:dyDescent="0.2">
      <c r="A67" s="12" t="s">
        <v>244</v>
      </c>
      <c r="B67" s="42" t="s">
        <v>224</v>
      </c>
      <c r="C67" s="14" t="s">
        <v>245</v>
      </c>
      <c r="D67" s="58">
        <v>7200000</v>
      </c>
      <c r="E67" s="58">
        <v>6778949.4299999997</v>
      </c>
      <c r="F67" s="58">
        <v>75000</v>
      </c>
      <c r="G67" s="28" t="s">
        <v>246</v>
      </c>
      <c r="H67" s="28" t="s">
        <v>227</v>
      </c>
      <c r="I67" s="28" t="s">
        <v>247</v>
      </c>
      <c r="J67" s="30" t="s">
        <v>248</v>
      </c>
      <c r="K67" s="134"/>
      <c r="L67" s="57" t="s">
        <v>249</v>
      </c>
    </row>
    <row r="68" spans="1:13" s="8" customFormat="1" ht="35.25" customHeight="1" x14ac:dyDescent="0.2">
      <c r="A68" s="9" t="s">
        <v>33</v>
      </c>
      <c r="B68" s="112" t="s">
        <v>250</v>
      </c>
      <c r="C68" s="112"/>
      <c r="D68" s="10">
        <f>SUM(D69,D72,D82)</f>
        <v>36258211.109999999</v>
      </c>
      <c r="E68" s="10">
        <f t="shared" ref="E68:F68" si="20">SUM(E69,E72,E82)</f>
        <v>37289821.109999999</v>
      </c>
      <c r="F68" s="10">
        <f t="shared" si="20"/>
        <v>2308496</v>
      </c>
      <c r="G68" s="135"/>
      <c r="H68" s="135"/>
      <c r="I68" s="135"/>
      <c r="J68" s="135"/>
      <c r="K68" s="135"/>
      <c r="L68" s="136"/>
    </row>
    <row r="69" spans="1:13" s="8" customFormat="1" ht="30.75" customHeight="1" x14ac:dyDescent="0.2">
      <c r="A69" s="9" t="s">
        <v>251</v>
      </c>
      <c r="B69" s="112" t="s">
        <v>252</v>
      </c>
      <c r="C69" s="112"/>
      <c r="D69" s="10">
        <f>SUM(D70)</f>
        <v>450000</v>
      </c>
      <c r="E69" s="10">
        <f t="shared" ref="E69:F70" si="21">SUM(E70)</f>
        <v>450000</v>
      </c>
      <c r="F69" s="10">
        <f t="shared" si="21"/>
        <v>200000</v>
      </c>
      <c r="G69" s="135"/>
      <c r="H69" s="135"/>
      <c r="I69" s="135"/>
      <c r="J69" s="135"/>
      <c r="K69" s="135"/>
      <c r="L69" s="136"/>
    </row>
    <row r="70" spans="1:13" s="21" customFormat="1" ht="31.5" customHeight="1" x14ac:dyDescent="0.2">
      <c r="A70" s="26" t="s">
        <v>253</v>
      </c>
      <c r="B70" s="115" t="s">
        <v>254</v>
      </c>
      <c r="C70" s="115"/>
      <c r="D70" s="27">
        <f>SUM(D71)</f>
        <v>450000</v>
      </c>
      <c r="E70" s="27">
        <f t="shared" si="21"/>
        <v>450000</v>
      </c>
      <c r="F70" s="27">
        <f t="shared" si="21"/>
        <v>200000</v>
      </c>
      <c r="G70" s="135"/>
      <c r="H70" s="135"/>
      <c r="I70" s="135"/>
      <c r="J70" s="135"/>
      <c r="K70" s="135"/>
      <c r="L70" s="136"/>
    </row>
    <row r="71" spans="1:13" s="51" customFormat="1" ht="25.5" x14ac:dyDescent="0.2">
      <c r="A71" s="12" t="s">
        <v>255</v>
      </c>
      <c r="B71" s="47" t="s">
        <v>20</v>
      </c>
      <c r="C71" s="71" t="s">
        <v>256</v>
      </c>
      <c r="D71" s="15">
        <v>450000</v>
      </c>
      <c r="E71" s="15">
        <v>450000</v>
      </c>
      <c r="F71" s="15">
        <v>200000</v>
      </c>
      <c r="G71" s="16" t="s">
        <v>257</v>
      </c>
      <c r="H71" s="17">
        <v>1</v>
      </c>
      <c r="I71" s="17">
        <v>1</v>
      </c>
      <c r="J71" s="18">
        <v>1</v>
      </c>
      <c r="K71" s="48" t="s">
        <v>23</v>
      </c>
      <c r="L71" s="49" t="s">
        <v>258</v>
      </c>
      <c r="M71" s="50"/>
    </row>
    <row r="72" spans="1:13" s="8" customFormat="1" ht="30.75" customHeight="1" x14ac:dyDescent="0.2">
      <c r="A72" s="9" t="s">
        <v>259</v>
      </c>
      <c r="B72" s="112" t="s">
        <v>260</v>
      </c>
      <c r="C72" s="112"/>
      <c r="D72" s="10">
        <f>SUM(D78,D76,D73)</f>
        <v>35620711.109999999</v>
      </c>
      <c r="E72" s="10">
        <f t="shared" ref="E72:F72" si="22">SUM(E78,E76,E73)</f>
        <v>36652321.109999999</v>
      </c>
      <c r="F72" s="10">
        <f t="shared" si="22"/>
        <v>2044746</v>
      </c>
      <c r="G72" s="126"/>
      <c r="H72" s="127"/>
      <c r="I72" s="127"/>
      <c r="J72" s="127"/>
      <c r="K72" s="127"/>
      <c r="L72" s="128"/>
    </row>
    <row r="73" spans="1:13" s="21" customFormat="1" ht="31.5" customHeight="1" x14ac:dyDescent="0.2">
      <c r="A73" s="26" t="s">
        <v>261</v>
      </c>
      <c r="B73" s="115" t="s">
        <v>262</v>
      </c>
      <c r="C73" s="115"/>
      <c r="D73" s="27">
        <f>SUM(D74:D75)</f>
        <v>5080000</v>
      </c>
      <c r="E73" s="27">
        <f t="shared" ref="E73:F73" si="23">SUM(E74:E75)</f>
        <v>6880000</v>
      </c>
      <c r="F73" s="27">
        <f t="shared" si="23"/>
        <v>1090545.92</v>
      </c>
      <c r="G73" s="129"/>
      <c r="H73" s="130"/>
      <c r="I73" s="130"/>
      <c r="J73" s="130"/>
      <c r="K73" s="130"/>
      <c r="L73" s="131"/>
    </row>
    <row r="74" spans="1:13" ht="46.5" customHeight="1" x14ac:dyDescent="0.2">
      <c r="A74" s="12" t="s">
        <v>263</v>
      </c>
      <c r="B74" s="72" t="s">
        <v>264</v>
      </c>
      <c r="C74" s="14" t="s">
        <v>265</v>
      </c>
      <c r="D74" s="24">
        <v>80000</v>
      </c>
      <c r="E74" s="24">
        <v>80000</v>
      </c>
      <c r="F74" s="24">
        <v>0</v>
      </c>
      <c r="G74" s="28" t="s">
        <v>266</v>
      </c>
      <c r="H74" s="29">
        <v>1</v>
      </c>
      <c r="I74" s="29">
        <v>1</v>
      </c>
      <c r="J74" s="30">
        <v>0</v>
      </c>
      <c r="K74" s="73" t="s">
        <v>267</v>
      </c>
      <c r="L74" s="59" t="s">
        <v>268</v>
      </c>
    </row>
    <row r="75" spans="1:13" s="77" customFormat="1" ht="51" x14ac:dyDescent="0.2">
      <c r="A75" s="12" t="s">
        <v>269</v>
      </c>
      <c r="B75" s="41" t="s">
        <v>270</v>
      </c>
      <c r="C75" s="14" t="s">
        <v>271</v>
      </c>
      <c r="D75" s="74">
        <v>5000000</v>
      </c>
      <c r="E75" s="74">
        <v>6800000</v>
      </c>
      <c r="F75" s="74">
        <v>1090545.92</v>
      </c>
      <c r="G75" s="28" t="s">
        <v>272</v>
      </c>
      <c r="H75" s="75">
        <v>5</v>
      </c>
      <c r="I75" s="75">
        <v>5</v>
      </c>
      <c r="J75" s="69" t="s">
        <v>273</v>
      </c>
      <c r="K75" s="76" t="s">
        <v>267</v>
      </c>
      <c r="L75" s="59" t="s">
        <v>274</v>
      </c>
    </row>
    <row r="76" spans="1:13" s="21" customFormat="1" ht="31.5" customHeight="1" x14ac:dyDescent="0.2">
      <c r="A76" s="26" t="s">
        <v>275</v>
      </c>
      <c r="B76" s="115" t="s">
        <v>276</v>
      </c>
      <c r="C76" s="115"/>
      <c r="D76" s="27">
        <f>SUM(D77)</f>
        <v>350000</v>
      </c>
      <c r="E76" s="27">
        <f t="shared" ref="E76:F76" si="24">SUM(E77)</f>
        <v>650000</v>
      </c>
      <c r="F76" s="27">
        <f t="shared" si="24"/>
        <v>500000</v>
      </c>
      <c r="G76" s="78"/>
      <c r="H76" s="78"/>
      <c r="I76" s="78"/>
      <c r="J76" s="79"/>
      <c r="K76" s="78"/>
      <c r="L76" s="80"/>
    </row>
    <row r="77" spans="1:13" ht="51" x14ac:dyDescent="0.2">
      <c r="A77" s="12" t="s">
        <v>277</v>
      </c>
      <c r="B77" s="13" t="s">
        <v>278</v>
      </c>
      <c r="C77" s="14" t="s">
        <v>279</v>
      </c>
      <c r="D77" s="15">
        <v>350000</v>
      </c>
      <c r="E77" s="15">
        <v>650000</v>
      </c>
      <c r="F77" s="15">
        <v>500000</v>
      </c>
      <c r="G77" s="16" t="s">
        <v>280</v>
      </c>
      <c r="H77" s="17">
        <v>0</v>
      </c>
      <c r="I77" s="17">
        <v>3</v>
      </c>
      <c r="J77" s="18" t="s">
        <v>281</v>
      </c>
      <c r="K77" s="38" t="s">
        <v>267</v>
      </c>
      <c r="L77" s="59" t="s">
        <v>282</v>
      </c>
    </row>
    <row r="78" spans="1:13" s="21" customFormat="1" ht="31.5" customHeight="1" x14ac:dyDescent="0.2">
      <c r="A78" s="26" t="s">
        <v>283</v>
      </c>
      <c r="B78" s="115" t="s">
        <v>284</v>
      </c>
      <c r="C78" s="115"/>
      <c r="D78" s="27">
        <f>SUM(D79:D81)</f>
        <v>30190711.109999999</v>
      </c>
      <c r="E78" s="27">
        <f t="shared" ref="E78:F78" si="25">SUM(E79:E81)</f>
        <v>29122321.109999999</v>
      </c>
      <c r="F78" s="27">
        <f t="shared" si="25"/>
        <v>454200.08</v>
      </c>
      <c r="G78" s="132"/>
      <c r="H78" s="132"/>
      <c r="I78" s="132"/>
      <c r="J78" s="132"/>
      <c r="K78" s="132"/>
      <c r="L78" s="133"/>
    </row>
    <row r="79" spans="1:13" s="84" customFormat="1" ht="369.75" x14ac:dyDescent="0.2">
      <c r="A79" s="12" t="s">
        <v>285</v>
      </c>
      <c r="B79" s="123" t="s">
        <v>26</v>
      </c>
      <c r="C79" s="81" t="s">
        <v>286</v>
      </c>
      <c r="D79" s="24">
        <v>4769811.1100000003</v>
      </c>
      <c r="E79" s="24">
        <v>2932321.11</v>
      </c>
      <c r="F79" s="24">
        <v>352562.5</v>
      </c>
      <c r="G79" s="82" t="s">
        <v>287</v>
      </c>
      <c r="H79" s="82" t="s">
        <v>288</v>
      </c>
      <c r="I79" s="82" t="s">
        <v>289</v>
      </c>
      <c r="J79" s="83" t="s">
        <v>290</v>
      </c>
      <c r="K79" s="124" t="s">
        <v>85</v>
      </c>
      <c r="L79" s="49" t="s">
        <v>291</v>
      </c>
      <c r="M79" s="1"/>
    </row>
    <row r="80" spans="1:13" s="84" customFormat="1" ht="76.5" x14ac:dyDescent="0.2">
      <c r="A80" s="12" t="s">
        <v>292</v>
      </c>
      <c r="B80" s="123"/>
      <c r="C80" s="81" t="s">
        <v>293</v>
      </c>
      <c r="D80" s="24">
        <v>25310000</v>
      </c>
      <c r="E80" s="24">
        <v>25343750</v>
      </c>
      <c r="F80" s="24">
        <v>31250</v>
      </c>
      <c r="G80" s="82" t="s">
        <v>294</v>
      </c>
      <c r="H80" s="82" t="s">
        <v>295</v>
      </c>
      <c r="I80" s="82" t="s">
        <v>296</v>
      </c>
      <c r="J80" s="83" t="s">
        <v>297</v>
      </c>
      <c r="K80" s="124"/>
      <c r="L80" s="49" t="s">
        <v>298</v>
      </c>
      <c r="M80" s="1"/>
    </row>
    <row r="81" spans="1:13" s="84" customFormat="1" ht="247.5" customHeight="1" x14ac:dyDescent="0.2">
      <c r="A81" s="12" t="s">
        <v>299</v>
      </c>
      <c r="B81" s="123"/>
      <c r="C81" s="81" t="s">
        <v>300</v>
      </c>
      <c r="D81" s="24">
        <v>110900</v>
      </c>
      <c r="E81" s="24">
        <v>846250</v>
      </c>
      <c r="F81" s="24">
        <f>59786.67+10600.91</f>
        <v>70387.58</v>
      </c>
      <c r="G81" s="82" t="s">
        <v>301</v>
      </c>
      <c r="H81" s="82" t="s">
        <v>302</v>
      </c>
      <c r="I81" s="82" t="s">
        <v>303</v>
      </c>
      <c r="J81" s="83" t="s">
        <v>304</v>
      </c>
      <c r="K81" s="124"/>
      <c r="L81" s="49" t="s">
        <v>305</v>
      </c>
      <c r="M81" s="1"/>
    </row>
    <row r="82" spans="1:13" s="8" customFormat="1" ht="30.75" customHeight="1" x14ac:dyDescent="0.2">
      <c r="A82" s="9" t="s">
        <v>306</v>
      </c>
      <c r="B82" s="112" t="s">
        <v>307</v>
      </c>
      <c r="C82" s="112"/>
      <c r="D82" s="10">
        <f>SUM(D83)</f>
        <v>187500</v>
      </c>
      <c r="E82" s="10">
        <f t="shared" ref="E82:F82" si="26">SUM(E83)</f>
        <v>187500</v>
      </c>
      <c r="F82" s="10">
        <f t="shared" si="26"/>
        <v>63750</v>
      </c>
      <c r="G82" s="113"/>
      <c r="H82" s="113"/>
      <c r="I82" s="113"/>
      <c r="J82" s="113"/>
      <c r="K82" s="113"/>
      <c r="L82" s="114"/>
    </row>
    <row r="83" spans="1:13" s="21" customFormat="1" ht="31.5" customHeight="1" x14ac:dyDescent="0.2">
      <c r="A83" s="26" t="s">
        <v>308</v>
      </c>
      <c r="B83" s="115" t="s">
        <v>309</v>
      </c>
      <c r="C83" s="115"/>
      <c r="D83" s="27">
        <f>SUM(D84:D85)</f>
        <v>187500</v>
      </c>
      <c r="E83" s="27">
        <f t="shared" ref="E83:F83" si="27">SUM(E84:E85)</f>
        <v>187500</v>
      </c>
      <c r="F83" s="27">
        <f t="shared" si="27"/>
        <v>63750</v>
      </c>
      <c r="G83" s="113"/>
      <c r="H83" s="113"/>
      <c r="I83" s="113"/>
      <c r="J83" s="113"/>
      <c r="K83" s="113"/>
      <c r="L83" s="114"/>
    </row>
    <row r="84" spans="1:13" s="21" customFormat="1" ht="25.5" x14ac:dyDescent="0.2">
      <c r="A84" s="12" t="s">
        <v>310</v>
      </c>
      <c r="B84" s="41" t="s">
        <v>26</v>
      </c>
      <c r="C84" s="63" t="s">
        <v>311</v>
      </c>
      <c r="D84" s="24">
        <v>50000</v>
      </c>
      <c r="E84" s="24">
        <v>50000</v>
      </c>
      <c r="F84" s="15">
        <v>0</v>
      </c>
      <c r="G84" s="28" t="s">
        <v>312</v>
      </c>
      <c r="H84" s="29">
        <v>1</v>
      </c>
      <c r="I84" s="29">
        <v>2</v>
      </c>
      <c r="J84" s="30">
        <v>0</v>
      </c>
      <c r="K84" s="125" t="s">
        <v>267</v>
      </c>
      <c r="L84" s="33" t="s">
        <v>313</v>
      </c>
    </row>
    <row r="85" spans="1:13" s="21" customFormat="1" ht="51" x14ac:dyDescent="0.2">
      <c r="A85" s="12" t="s">
        <v>314</v>
      </c>
      <c r="B85" s="41" t="s">
        <v>315</v>
      </c>
      <c r="C85" s="14" t="s">
        <v>316</v>
      </c>
      <c r="D85" s="15">
        <v>137500</v>
      </c>
      <c r="E85" s="15">
        <v>137500</v>
      </c>
      <c r="F85" s="24">
        <v>63750</v>
      </c>
      <c r="G85" s="28" t="s">
        <v>317</v>
      </c>
      <c r="H85" s="29">
        <v>1</v>
      </c>
      <c r="I85" s="29">
        <v>1</v>
      </c>
      <c r="J85" s="30" t="s">
        <v>318</v>
      </c>
      <c r="K85" s="125"/>
      <c r="L85" s="33" t="s">
        <v>319</v>
      </c>
    </row>
    <row r="86" spans="1:13" s="8" customFormat="1" ht="30.75" customHeight="1" x14ac:dyDescent="0.2">
      <c r="A86" s="9" t="s">
        <v>38</v>
      </c>
      <c r="B86" s="112" t="s">
        <v>320</v>
      </c>
      <c r="C86" s="112"/>
      <c r="D86" s="10">
        <f>SUM(D87,D93)</f>
        <v>2721000</v>
      </c>
      <c r="E86" s="10">
        <f t="shared" ref="E86:F86" si="28">SUM(E90,E87)</f>
        <v>610870</v>
      </c>
      <c r="F86" s="10">
        <f t="shared" si="28"/>
        <v>183956.69</v>
      </c>
      <c r="G86" s="113"/>
      <c r="H86" s="113"/>
      <c r="I86" s="113"/>
      <c r="J86" s="113"/>
      <c r="K86" s="113"/>
      <c r="L86" s="114"/>
    </row>
    <row r="87" spans="1:13" s="21" customFormat="1" ht="31.5" customHeight="1" x14ac:dyDescent="0.2">
      <c r="A87" s="26" t="s">
        <v>321</v>
      </c>
      <c r="B87" s="115" t="s">
        <v>322</v>
      </c>
      <c r="C87" s="115"/>
      <c r="D87" s="27">
        <f>SUM(D88)</f>
        <v>747000</v>
      </c>
      <c r="E87" s="27">
        <f t="shared" ref="E87:F87" si="29">SUM(E88)</f>
        <v>542935</v>
      </c>
      <c r="F87" s="27">
        <f t="shared" si="29"/>
        <v>146484.19</v>
      </c>
      <c r="G87" s="113"/>
      <c r="H87" s="113"/>
      <c r="I87" s="113"/>
      <c r="J87" s="113"/>
      <c r="K87" s="113"/>
      <c r="L87" s="114"/>
    </row>
    <row r="88" spans="1:13" s="21" customFormat="1" ht="48" customHeight="1" x14ac:dyDescent="0.2">
      <c r="A88" s="26" t="s">
        <v>323</v>
      </c>
      <c r="B88" s="115" t="s">
        <v>324</v>
      </c>
      <c r="C88" s="115"/>
      <c r="D88" s="27">
        <f>SUM(D89:D92)</f>
        <v>747000</v>
      </c>
      <c r="E88" s="27">
        <f t="shared" ref="E88:F88" si="30">SUM(E89:E92)</f>
        <v>542935</v>
      </c>
      <c r="F88" s="27">
        <f t="shared" si="30"/>
        <v>146484.19</v>
      </c>
      <c r="G88" s="113"/>
      <c r="H88" s="113"/>
      <c r="I88" s="113"/>
      <c r="J88" s="113"/>
      <c r="K88" s="113"/>
      <c r="L88" s="114"/>
    </row>
    <row r="89" spans="1:13" ht="153" x14ac:dyDescent="0.2">
      <c r="A89" s="23" t="s">
        <v>325</v>
      </c>
      <c r="B89" s="41" t="s">
        <v>326</v>
      </c>
      <c r="C89" s="14" t="s">
        <v>327</v>
      </c>
      <c r="D89" s="15">
        <v>70000</v>
      </c>
      <c r="E89" s="15">
        <v>60000</v>
      </c>
      <c r="F89" s="15">
        <v>0</v>
      </c>
      <c r="G89" s="32" t="s">
        <v>328</v>
      </c>
      <c r="H89" s="32" t="s">
        <v>329</v>
      </c>
      <c r="I89" s="28" t="s">
        <v>330</v>
      </c>
      <c r="J89" s="30" t="s">
        <v>331</v>
      </c>
      <c r="K89" s="116" t="s">
        <v>332</v>
      </c>
      <c r="L89" s="59" t="s">
        <v>333</v>
      </c>
    </row>
    <row r="90" spans="1:13" s="8" customFormat="1" ht="63.75" x14ac:dyDescent="0.2">
      <c r="A90" s="23" t="s">
        <v>334</v>
      </c>
      <c r="B90" s="41" t="s">
        <v>335</v>
      </c>
      <c r="C90" s="85" t="s">
        <v>336</v>
      </c>
      <c r="D90" s="15">
        <v>77000</v>
      </c>
      <c r="E90" s="15">
        <v>67935</v>
      </c>
      <c r="F90" s="15">
        <f>24537.5+12935</f>
        <v>37472.5</v>
      </c>
      <c r="G90" s="32" t="s">
        <v>337</v>
      </c>
      <c r="H90" s="32" t="s">
        <v>337</v>
      </c>
      <c r="I90" s="28" t="s">
        <v>338</v>
      </c>
      <c r="J90" s="30" t="s">
        <v>339</v>
      </c>
      <c r="K90" s="116"/>
      <c r="L90" s="59" t="s">
        <v>340</v>
      </c>
    </row>
    <row r="91" spans="1:13" s="8" customFormat="1" ht="38.25" customHeight="1" x14ac:dyDescent="0.2">
      <c r="A91" s="23" t="s">
        <v>341</v>
      </c>
      <c r="B91" s="41" t="s">
        <v>335</v>
      </c>
      <c r="C91" s="85" t="s">
        <v>342</v>
      </c>
      <c r="D91" s="15">
        <v>480000</v>
      </c>
      <c r="E91" s="15">
        <v>240000</v>
      </c>
      <c r="F91" s="15">
        <v>8375</v>
      </c>
      <c r="G91" s="32" t="s">
        <v>343</v>
      </c>
      <c r="H91" s="28" t="s">
        <v>344</v>
      </c>
      <c r="I91" s="28" t="s">
        <v>345</v>
      </c>
      <c r="J91" s="30" t="s">
        <v>346</v>
      </c>
      <c r="K91" s="116"/>
      <c r="L91" s="59" t="s">
        <v>347</v>
      </c>
    </row>
    <row r="92" spans="1:13" s="8" customFormat="1" ht="28.5" x14ac:dyDescent="0.2">
      <c r="A92" s="23" t="s">
        <v>348</v>
      </c>
      <c r="B92" s="41" t="s">
        <v>335</v>
      </c>
      <c r="C92" s="85" t="s">
        <v>349</v>
      </c>
      <c r="D92" s="24">
        <v>120000</v>
      </c>
      <c r="E92" s="24">
        <v>175000</v>
      </c>
      <c r="F92" s="15">
        <v>100636.69</v>
      </c>
      <c r="G92" s="86" t="s">
        <v>350</v>
      </c>
      <c r="H92" s="28"/>
      <c r="I92" s="28" t="s">
        <v>351</v>
      </c>
      <c r="J92" s="30" t="s">
        <v>352</v>
      </c>
      <c r="K92" s="116"/>
      <c r="L92" s="59" t="s">
        <v>353</v>
      </c>
    </row>
    <row r="93" spans="1:13" s="21" customFormat="1" ht="31.5" customHeight="1" x14ac:dyDescent="0.2">
      <c r="A93" s="26" t="s">
        <v>354</v>
      </c>
      <c r="B93" s="115" t="s">
        <v>355</v>
      </c>
      <c r="C93" s="115"/>
      <c r="D93" s="27">
        <f>SUM(D94)</f>
        <v>1974000</v>
      </c>
      <c r="E93" s="27">
        <f t="shared" ref="E93:F93" si="31">SUM(E94)</f>
        <v>1061000</v>
      </c>
      <c r="F93" s="27">
        <f t="shared" si="31"/>
        <v>33832.43</v>
      </c>
      <c r="G93" s="117"/>
      <c r="H93" s="118"/>
      <c r="I93" s="118"/>
      <c r="J93" s="118"/>
      <c r="K93" s="118"/>
      <c r="L93" s="119"/>
    </row>
    <row r="94" spans="1:13" s="21" customFormat="1" ht="48" customHeight="1" x14ac:dyDescent="0.2">
      <c r="A94" s="26" t="s">
        <v>356</v>
      </c>
      <c r="B94" s="115" t="s">
        <v>357</v>
      </c>
      <c r="C94" s="115"/>
      <c r="D94" s="27">
        <f>SUM(D95:D96)</f>
        <v>1974000</v>
      </c>
      <c r="E94" s="27">
        <f>SUM(E95:E96)</f>
        <v>1061000</v>
      </c>
      <c r="F94" s="27">
        <f>SUM(F95:F96)</f>
        <v>33832.43</v>
      </c>
      <c r="G94" s="120"/>
      <c r="H94" s="121"/>
      <c r="I94" s="121"/>
      <c r="J94" s="121"/>
      <c r="K94" s="121"/>
      <c r="L94" s="122"/>
    </row>
    <row r="95" spans="1:13" ht="38.25" x14ac:dyDescent="0.2">
      <c r="A95" s="23" t="s">
        <v>358</v>
      </c>
      <c r="B95" s="41" t="s">
        <v>359</v>
      </c>
      <c r="C95" s="14" t="s">
        <v>360</v>
      </c>
      <c r="D95" s="15">
        <v>1773000</v>
      </c>
      <c r="E95" s="15">
        <v>860000</v>
      </c>
      <c r="F95" s="15">
        <v>0</v>
      </c>
      <c r="G95" s="32" t="s">
        <v>361</v>
      </c>
      <c r="H95" s="32" t="s">
        <v>362</v>
      </c>
      <c r="I95" s="28" t="s">
        <v>363</v>
      </c>
      <c r="J95" s="30" t="s">
        <v>364</v>
      </c>
      <c r="K95" s="106" t="s">
        <v>332</v>
      </c>
      <c r="L95" s="59" t="s">
        <v>365</v>
      </c>
    </row>
    <row r="96" spans="1:13" s="95" customFormat="1" ht="25.5" x14ac:dyDescent="0.2">
      <c r="A96" s="87" t="s">
        <v>366</v>
      </c>
      <c r="B96" s="88" t="s">
        <v>335</v>
      </c>
      <c r="C96" s="89" t="s">
        <v>367</v>
      </c>
      <c r="D96" s="90">
        <v>201000</v>
      </c>
      <c r="E96" s="90">
        <v>201000</v>
      </c>
      <c r="F96" s="90">
        <v>33832.43</v>
      </c>
      <c r="G96" s="91" t="s">
        <v>368</v>
      </c>
      <c r="H96" s="91">
        <v>81000</v>
      </c>
      <c r="I96" s="92">
        <v>81500</v>
      </c>
      <c r="J96" s="93" t="s">
        <v>369</v>
      </c>
      <c r="K96" s="107"/>
      <c r="L96" s="94" t="s">
        <v>370</v>
      </c>
    </row>
    <row r="97" spans="1:13" s="97" customFormat="1" ht="27" customHeight="1" thickBot="1" x14ac:dyDescent="0.25">
      <c r="A97" s="108" t="s">
        <v>371</v>
      </c>
      <c r="B97" s="108"/>
      <c r="C97" s="108"/>
      <c r="D97" s="96">
        <f>SUM(D86,D68,D32,D5)</f>
        <v>508072659.14000005</v>
      </c>
      <c r="E97" s="96">
        <f t="shared" ref="E97:F97" si="32">SUM(E86,E68,E32,E5)</f>
        <v>518521243.65000004</v>
      </c>
      <c r="F97" s="96">
        <f t="shared" si="32"/>
        <v>90206349.919999987</v>
      </c>
      <c r="G97" s="109"/>
      <c r="H97" s="110"/>
      <c r="I97" s="110"/>
      <c r="J97" s="110"/>
      <c r="K97" s="110"/>
      <c r="L97" s="111"/>
    </row>
    <row r="98" spans="1:13" ht="27" customHeight="1" x14ac:dyDescent="0.2">
      <c r="F98" s="100"/>
    </row>
    <row r="99" spans="1:13" s="101" customFormat="1" ht="27" customHeight="1" x14ac:dyDescent="0.2">
      <c r="A99" s="45"/>
      <c r="B99" s="98"/>
      <c r="C99" s="99"/>
      <c r="D99" s="100"/>
      <c r="E99" s="100"/>
      <c r="F99" s="100"/>
      <c r="J99" s="102"/>
      <c r="K99" s="103"/>
      <c r="L99" s="104"/>
      <c r="M99" s="1"/>
    </row>
  </sheetData>
  <mergeCells count="84">
    <mergeCell ref="B15:C15"/>
    <mergeCell ref="G15:L15"/>
    <mergeCell ref="A1:L1"/>
    <mergeCell ref="A2:L2"/>
    <mergeCell ref="A3:L3"/>
    <mergeCell ref="B5:C5"/>
    <mergeCell ref="G5:L7"/>
    <mergeCell ref="B6:C6"/>
    <mergeCell ref="B7:C7"/>
    <mergeCell ref="B10:C10"/>
    <mergeCell ref="G10:L11"/>
    <mergeCell ref="B11:C11"/>
    <mergeCell ref="B13:C13"/>
    <mergeCell ref="G13:L13"/>
    <mergeCell ref="K16:K17"/>
    <mergeCell ref="B18:C18"/>
    <mergeCell ref="G18:L19"/>
    <mergeCell ref="B19:C19"/>
    <mergeCell ref="A20:A22"/>
    <mergeCell ref="B20:B26"/>
    <mergeCell ref="C20:C22"/>
    <mergeCell ref="D20:D22"/>
    <mergeCell ref="E20:E22"/>
    <mergeCell ref="F20:F22"/>
    <mergeCell ref="K20:K26"/>
    <mergeCell ref="L20:L22"/>
    <mergeCell ref="A23:A25"/>
    <mergeCell ref="C23:C25"/>
    <mergeCell ref="D23:D25"/>
    <mergeCell ref="E23:E25"/>
    <mergeCell ref="F23:F25"/>
    <mergeCell ref="L23:L25"/>
    <mergeCell ref="B27:B28"/>
    <mergeCell ref="K27:K28"/>
    <mergeCell ref="B29:C29"/>
    <mergeCell ref="G29:L29"/>
    <mergeCell ref="B32:C32"/>
    <mergeCell ref="G32:L34"/>
    <mergeCell ref="B33:C33"/>
    <mergeCell ref="B34:C34"/>
    <mergeCell ref="B36:C36"/>
    <mergeCell ref="G36:L36"/>
    <mergeCell ref="B38:C38"/>
    <mergeCell ref="G38:L38"/>
    <mergeCell ref="B40:C40"/>
    <mergeCell ref="G40:L41"/>
    <mergeCell ref="B41:C41"/>
    <mergeCell ref="K42:K53"/>
    <mergeCell ref="B54:C54"/>
    <mergeCell ref="G54:L54"/>
    <mergeCell ref="B56:C56"/>
    <mergeCell ref="G56:L57"/>
    <mergeCell ref="B57:C57"/>
    <mergeCell ref="K58:K62"/>
    <mergeCell ref="B63:C63"/>
    <mergeCell ref="G63:L63"/>
    <mergeCell ref="K64:K67"/>
    <mergeCell ref="B68:C68"/>
    <mergeCell ref="G68:L70"/>
    <mergeCell ref="B69:C69"/>
    <mergeCell ref="B70:C70"/>
    <mergeCell ref="K84:K85"/>
    <mergeCell ref="B72:C72"/>
    <mergeCell ref="G72:L73"/>
    <mergeCell ref="B73:C73"/>
    <mergeCell ref="B76:C76"/>
    <mergeCell ref="B78:C78"/>
    <mergeCell ref="G78:L78"/>
    <mergeCell ref="B79:B81"/>
    <mergeCell ref="K79:K81"/>
    <mergeCell ref="B82:C82"/>
    <mergeCell ref="G82:L83"/>
    <mergeCell ref="B83:C83"/>
    <mergeCell ref="K95:K96"/>
    <mergeCell ref="A97:C97"/>
    <mergeCell ref="G97:L97"/>
    <mergeCell ref="B86:C86"/>
    <mergeCell ref="G86:L88"/>
    <mergeCell ref="B87:C87"/>
    <mergeCell ref="B88:C88"/>
    <mergeCell ref="K89:K92"/>
    <mergeCell ref="B93:C93"/>
    <mergeCell ref="G93:L94"/>
    <mergeCell ref="B94:C94"/>
  </mergeCells>
  <pageMargins left="0.43307086614173229" right="0.11811023622047245" top="0.39370078740157483" bottom="0.47244094488188981" header="0.35433070866141736" footer="0.47244094488188981"/>
  <pageSetup paperSize="9" scale="42"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Izmjene i dopune-razvojni p (2</vt:lpstr>
      <vt:lpstr>'Izmjene i dopune-razvojni p (2'!_GoBack</vt:lpstr>
      <vt:lpstr>'Izmjene i dopune-razvojni p (2'!Ispis_naslova</vt:lpstr>
    </vt:vector>
  </TitlesOfParts>
  <Company>Istarska županija - Regione Istriana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Barbara Škreblin Borovčak</dc:creator>
  <cp:lastModifiedBy>Barbara Škreblin Borovčak</cp:lastModifiedBy>
  <dcterms:created xsi:type="dcterms:W3CDTF">2018-10-02T08:35:15Z</dcterms:created>
  <dcterms:modified xsi:type="dcterms:W3CDTF">2018-10-02T10:57:42Z</dcterms:modified>
</cp:coreProperties>
</file>